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activeTab="2"/>
  </bookViews>
  <sheets>
    <sheet name="Перво-Ташенка112" sheetId="28" r:id="rId1"/>
    <sheet name="Ташенка131" sheetId="27" r:id="rId2"/>
    <sheet name="Озерный130" sheetId="29" r:id="rId3"/>
    <sheet name="Лашма111 (3,23)" sheetId="40" r:id="rId4"/>
    <sheet name="Крутоярский113" sheetId="35" r:id="rId5"/>
    <sheet name="Телебукино 133" sheetId="36" r:id="rId6"/>
    <sheet name="Селизово 3-06 минус" sheetId="37" r:id="rId7"/>
  </sheets>
  <definedNames>
    <definedName name="_xlnm.Print_Area" localSheetId="4">Крутоярский113!$A$1:$M$27</definedName>
    <definedName name="_xlnm.Print_Area" localSheetId="3">'Лашма111 (3,23)'!$A$1:$U$46</definedName>
    <definedName name="_xlnm.Print_Area" localSheetId="2">Озерный130!$A$1:$O$30</definedName>
    <definedName name="_xlnm.Print_Area" localSheetId="0">'Перво-Ташенка112'!$A$1:$P$38</definedName>
    <definedName name="_xlnm.Print_Area" localSheetId="6">'Селизово 3-06 минус'!$A$1:$O$19</definedName>
    <definedName name="_xlnm.Print_Area" localSheetId="1">Ташенка131!$A$1:$O$26</definedName>
    <definedName name="_xlnm.Print_Area" localSheetId="5">'Телебукино 133'!$A$1:$M$29</definedName>
  </definedNames>
  <calcPr calcId="145621"/>
</workbook>
</file>

<file path=xl/calcChain.xml><?xml version="1.0" encoding="utf-8"?>
<calcChain xmlns="http://schemas.openxmlformats.org/spreadsheetml/2006/main">
  <c r="I19" i="29" l="1"/>
  <c r="H19" i="29"/>
  <c r="G19" i="29"/>
  <c r="F19" i="29"/>
  <c r="E19" i="29"/>
  <c r="D19" i="29"/>
  <c r="C19" i="29"/>
  <c r="B19" i="29"/>
  <c r="H17" i="29"/>
  <c r="G17" i="29"/>
  <c r="F17" i="29"/>
  <c r="E17" i="29"/>
  <c r="D17" i="29"/>
  <c r="C17" i="29"/>
  <c r="B17" i="29"/>
  <c r="G15" i="29"/>
  <c r="F15" i="29"/>
  <c r="E15" i="29"/>
  <c r="D15" i="29"/>
  <c r="C15" i="29"/>
  <c r="B15" i="29"/>
  <c r="F13" i="29"/>
  <c r="E13" i="29"/>
  <c r="D13" i="29"/>
  <c r="C13" i="29"/>
  <c r="B13" i="29"/>
  <c r="E11" i="29"/>
  <c r="D11" i="29"/>
  <c r="C11" i="29"/>
  <c r="B11" i="29"/>
  <c r="D9" i="29"/>
  <c r="C9" i="29"/>
  <c r="B9" i="29"/>
  <c r="C7" i="29"/>
  <c r="B7" i="29"/>
  <c r="B5" i="29"/>
  <c r="G15" i="27"/>
  <c r="F15" i="27"/>
  <c r="E15" i="27"/>
  <c r="D15" i="27"/>
  <c r="C15" i="27"/>
  <c r="B15" i="27"/>
  <c r="F13" i="27"/>
  <c r="E13" i="27"/>
  <c r="D13" i="27"/>
  <c r="C13" i="27"/>
  <c r="B13" i="27"/>
  <c r="E11" i="27"/>
  <c r="D11" i="27"/>
  <c r="C11" i="27"/>
  <c r="B11" i="27"/>
  <c r="D9" i="27"/>
  <c r="C9" i="27"/>
  <c r="B9" i="27"/>
  <c r="C7" i="27"/>
  <c r="B7" i="27"/>
  <c r="B5" i="27"/>
  <c r="M27" i="28"/>
  <c r="L27" i="28"/>
  <c r="K27" i="28"/>
  <c r="J27" i="28"/>
  <c r="I27" i="28"/>
  <c r="H27" i="28"/>
  <c r="G27" i="28"/>
  <c r="F27" i="28"/>
  <c r="E27" i="28"/>
  <c r="D27" i="28"/>
  <c r="C27" i="28"/>
  <c r="B27" i="28"/>
  <c r="L25" i="28"/>
  <c r="K25" i="28"/>
  <c r="J25" i="28"/>
  <c r="I25" i="28"/>
  <c r="H25" i="28"/>
  <c r="G25" i="28"/>
  <c r="F25" i="28"/>
  <c r="E25" i="28"/>
  <c r="D25" i="28"/>
  <c r="C25" i="28"/>
  <c r="B25" i="28"/>
  <c r="K23" i="28"/>
  <c r="J23" i="28"/>
  <c r="I23" i="28"/>
  <c r="H23" i="28"/>
  <c r="G23" i="28"/>
  <c r="F23" i="28"/>
  <c r="E23" i="28"/>
  <c r="D23" i="28"/>
  <c r="C23" i="28"/>
  <c r="B23" i="28"/>
  <c r="J21" i="28"/>
  <c r="I21" i="28"/>
  <c r="H21" i="28"/>
  <c r="G21" i="28"/>
  <c r="F21" i="28"/>
  <c r="E21" i="28"/>
  <c r="D21" i="28"/>
  <c r="C21" i="28"/>
  <c r="B21" i="28"/>
  <c r="I19" i="28"/>
  <c r="H19" i="28"/>
  <c r="G19" i="28"/>
  <c r="F19" i="28"/>
  <c r="E19" i="28"/>
  <c r="D19" i="28"/>
  <c r="C19" i="28"/>
  <c r="B19" i="28"/>
  <c r="H17" i="28"/>
  <c r="G17" i="28"/>
  <c r="F17" i="28"/>
  <c r="E17" i="28"/>
  <c r="D17" i="28"/>
  <c r="C17" i="28"/>
  <c r="B17" i="28"/>
  <c r="G15" i="28"/>
  <c r="F15" i="28"/>
  <c r="E15" i="28"/>
  <c r="D15" i="28"/>
  <c r="C15" i="28"/>
  <c r="B15" i="28"/>
  <c r="F13" i="28"/>
  <c r="E13" i="28"/>
  <c r="D13" i="28"/>
  <c r="C13" i="28"/>
  <c r="B13" i="28"/>
  <c r="E11" i="28"/>
  <c r="D11" i="28"/>
  <c r="C11" i="28"/>
  <c r="B11" i="28"/>
  <c r="D9" i="28"/>
  <c r="C9" i="28"/>
  <c r="B9" i="28"/>
  <c r="C7" i="28"/>
  <c r="B7" i="28"/>
  <c r="B5" i="28"/>
  <c r="D9" i="37" l="1"/>
  <c r="C9" i="37"/>
  <c r="B9" i="37"/>
  <c r="C7" i="37"/>
  <c r="B7" i="37"/>
  <c r="B5" i="37"/>
  <c r="I19" i="36"/>
  <c r="H19" i="36"/>
  <c r="G19" i="36"/>
  <c r="F19" i="36"/>
  <c r="E19" i="36"/>
  <c r="D19" i="36"/>
  <c r="C19" i="36"/>
  <c r="B19" i="36"/>
  <c r="H17" i="36"/>
  <c r="G17" i="36"/>
  <c r="F17" i="36"/>
  <c r="E17" i="36"/>
  <c r="D17" i="36"/>
  <c r="C17" i="36"/>
  <c r="B17" i="36"/>
  <c r="G15" i="36"/>
  <c r="F15" i="36"/>
  <c r="E15" i="36"/>
  <c r="D15" i="36"/>
  <c r="C15" i="36"/>
  <c r="B15" i="36"/>
  <c r="F13" i="36"/>
  <c r="E13" i="36"/>
  <c r="D13" i="36"/>
  <c r="C13" i="36"/>
  <c r="B13" i="36"/>
  <c r="E11" i="36"/>
  <c r="D11" i="36"/>
  <c r="C11" i="36"/>
  <c r="B11" i="36"/>
  <c r="D9" i="36"/>
  <c r="C9" i="36"/>
  <c r="B9" i="36"/>
  <c r="C7" i="36"/>
  <c r="B7" i="36"/>
  <c r="B5" i="36"/>
  <c r="H17" i="35"/>
  <c r="G17" i="35"/>
  <c r="F17" i="35"/>
  <c r="E17" i="35"/>
  <c r="D17" i="35"/>
  <c r="C17" i="35"/>
  <c r="B17" i="35"/>
  <c r="G15" i="35"/>
  <c r="F15" i="35"/>
  <c r="E15" i="35"/>
  <c r="D15" i="35"/>
  <c r="C15" i="35"/>
  <c r="B15" i="35"/>
  <c r="F13" i="35"/>
  <c r="E13" i="35"/>
  <c r="D13" i="35"/>
  <c r="C13" i="35"/>
  <c r="B13" i="35"/>
  <c r="E11" i="35"/>
  <c r="D11" i="35"/>
  <c r="C11" i="35"/>
  <c r="B11" i="35"/>
  <c r="D9" i="35"/>
  <c r="C9" i="35"/>
  <c r="B9" i="35"/>
  <c r="C7" i="35"/>
  <c r="B7" i="35"/>
  <c r="B5" i="35"/>
  <c r="Q35" i="40"/>
  <c r="P35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B35" i="40"/>
  <c r="P33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B33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B31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B29" i="40"/>
  <c r="M27" i="40"/>
  <c r="L27" i="40"/>
  <c r="K27" i="40"/>
  <c r="J27" i="40"/>
  <c r="I27" i="40"/>
  <c r="H27" i="40"/>
  <c r="G27" i="40"/>
  <c r="F27" i="40"/>
  <c r="E27" i="40"/>
  <c r="D27" i="40"/>
  <c r="C27" i="40"/>
  <c r="B27" i="40"/>
  <c r="L25" i="40"/>
  <c r="K25" i="40"/>
  <c r="J25" i="40"/>
  <c r="I25" i="40"/>
  <c r="H25" i="40"/>
  <c r="G25" i="40"/>
  <c r="F25" i="40"/>
  <c r="E25" i="40"/>
  <c r="D25" i="40"/>
  <c r="C25" i="40"/>
  <c r="B25" i="40"/>
  <c r="K23" i="40"/>
  <c r="J23" i="40"/>
  <c r="I23" i="40"/>
  <c r="H23" i="40"/>
  <c r="G23" i="40"/>
  <c r="F23" i="40"/>
  <c r="E23" i="40"/>
  <c r="D23" i="40"/>
  <c r="C23" i="40"/>
  <c r="B23" i="40"/>
  <c r="J21" i="40"/>
  <c r="I21" i="40"/>
  <c r="H21" i="40"/>
  <c r="G21" i="40"/>
  <c r="F21" i="40"/>
  <c r="E21" i="40"/>
  <c r="D21" i="40"/>
  <c r="C21" i="40"/>
  <c r="B21" i="40"/>
  <c r="I19" i="40"/>
  <c r="H19" i="40"/>
  <c r="G19" i="40"/>
  <c r="F19" i="40"/>
  <c r="E19" i="40"/>
  <c r="D19" i="40"/>
  <c r="C19" i="40"/>
  <c r="B19" i="40"/>
  <c r="H17" i="40"/>
  <c r="G17" i="40"/>
  <c r="F17" i="40"/>
  <c r="E17" i="40"/>
  <c r="D17" i="40"/>
  <c r="C17" i="40"/>
  <c r="B17" i="40"/>
  <c r="G15" i="40"/>
  <c r="F15" i="40"/>
  <c r="E15" i="40"/>
  <c r="D15" i="40"/>
  <c r="C15" i="40"/>
  <c r="B15" i="40"/>
  <c r="F13" i="40"/>
  <c r="E13" i="40"/>
  <c r="D13" i="40"/>
  <c r="C13" i="40"/>
  <c r="B13" i="40"/>
  <c r="E11" i="40"/>
  <c r="D11" i="40"/>
  <c r="C11" i="40"/>
  <c r="B11" i="40"/>
  <c r="D9" i="40"/>
  <c r="C9" i="40"/>
  <c r="B9" i="40"/>
  <c r="C7" i="40"/>
  <c r="B7" i="40"/>
  <c r="B5" i="40"/>
  <c r="P36" i="40" l="1"/>
  <c r="O36" i="40"/>
  <c r="L36" i="40"/>
  <c r="K36" i="40"/>
  <c r="G36" i="40"/>
  <c r="C36" i="40"/>
  <c r="N34" i="40"/>
  <c r="K34" i="40"/>
  <c r="J34" i="40"/>
  <c r="F34" i="40"/>
  <c r="B34" i="40"/>
  <c r="M32" i="40"/>
  <c r="L32" i="40"/>
  <c r="I32" i="40"/>
  <c r="H32" i="40"/>
  <c r="E32" i="40"/>
  <c r="D32" i="40"/>
  <c r="N30" i="40"/>
  <c r="M30" i="40"/>
  <c r="I30" i="40"/>
  <c r="F30" i="40"/>
  <c r="E30" i="40"/>
  <c r="B30" i="40"/>
  <c r="M28" i="40"/>
  <c r="J28" i="40"/>
  <c r="I28" i="40"/>
  <c r="F28" i="40"/>
  <c r="E28" i="40"/>
  <c r="B28" i="40"/>
  <c r="L26" i="40"/>
  <c r="I26" i="40"/>
  <c r="H26" i="40"/>
  <c r="E26" i="40"/>
  <c r="D26" i="40"/>
  <c r="B26" i="40"/>
  <c r="K24" i="40"/>
  <c r="J24" i="40"/>
  <c r="G24" i="40"/>
  <c r="F24" i="40"/>
  <c r="C24" i="40"/>
  <c r="B24" i="40"/>
  <c r="G22" i="40"/>
  <c r="D22" i="40"/>
  <c r="C22" i="40"/>
  <c r="H20" i="40"/>
  <c r="G20" i="40"/>
  <c r="D20" i="40"/>
  <c r="C20" i="40"/>
  <c r="F18" i="40"/>
  <c r="C18" i="40"/>
  <c r="B18" i="40"/>
  <c r="E16" i="40"/>
  <c r="D16" i="40"/>
  <c r="F14" i="40"/>
  <c r="E14" i="40"/>
  <c r="B14" i="40"/>
  <c r="E12" i="40"/>
  <c r="B12" i="40"/>
  <c r="D10" i="40"/>
  <c r="C8" i="40"/>
  <c r="B8" i="40"/>
  <c r="Q36" i="40"/>
  <c r="N36" i="40"/>
  <c r="M36" i="40"/>
  <c r="J36" i="40"/>
  <c r="I36" i="40"/>
  <c r="H36" i="40"/>
  <c r="F36" i="40"/>
  <c r="E36" i="40"/>
  <c r="D36" i="40"/>
  <c r="B36" i="40"/>
  <c r="P34" i="40"/>
  <c r="L34" i="40"/>
  <c r="O34" i="40"/>
  <c r="M34" i="40"/>
  <c r="I34" i="40"/>
  <c r="H34" i="40"/>
  <c r="G34" i="40"/>
  <c r="E34" i="40"/>
  <c r="D34" i="40"/>
  <c r="C34" i="40"/>
  <c r="O32" i="40"/>
  <c r="N32" i="40"/>
  <c r="K32" i="40"/>
  <c r="J32" i="40"/>
  <c r="G32" i="40"/>
  <c r="F32" i="40"/>
  <c r="C32" i="40"/>
  <c r="B32" i="40"/>
  <c r="L30" i="40"/>
  <c r="J30" i="40"/>
  <c r="H30" i="40"/>
  <c r="D30" i="40"/>
  <c r="K30" i="40"/>
  <c r="G30" i="40"/>
  <c r="C30" i="40"/>
  <c r="L28" i="40"/>
  <c r="K28" i="40"/>
  <c r="H28" i="40"/>
  <c r="G28" i="40"/>
  <c r="D28" i="40"/>
  <c r="C28" i="40"/>
  <c r="J26" i="40"/>
  <c r="F26" i="40"/>
  <c r="K26" i="40"/>
  <c r="G26" i="40"/>
  <c r="C26" i="40"/>
  <c r="I24" i="40"/>
  <c r="H24" i="40"/>
  <c r="E24" i="40"/>
  <c r="D24" i="40"/>
  <c r="J22" i="40"/>
  <c r="H22" i="40"/>
  <c r="F22" i="40"/>
  <c r="B22" i="40"/>
  <c r="I22" i="40"/>
  <c r="E22" i="40"/>
  <c r="I20" i="40"/>
  <c r="F20" i="40"/>
  <c r="E20" i="40"/>
  <c r="B20" i="40"/>
  <c r="H18" i="40"/>
  <c r="D18" i="40"/>
  <c r="G18" i="40"/>
  <c r="E18" i="40"/>
  <c r="G16" i="40"/>
  <c r="F16" i="40"/>
  <c r="C16" i="40"/>
  <c r="B16" i="40"/>
  <c r="D14" i="40"/>
  <c r="C14" i="40"/>
  <c r="D12" i="40"/>
  <c r="C12" i="40"/>
  <c r="B10" i="40"/>
  <c r="C10" i="40"/>
  <c r="B6" i="40"/>
  <c r="D10" i="37" l="1"/>
  <c r="C10" i="37"/>
  <c r="B10" i="37"/>
  <c r="C8" i="37"/>
  <c r="B8" i="37"/>
  <c r="B6" i="37"/>
  <c r="I20" i="36"/>
  <c r="H20" i="36"/>
  <c r="E20" i="36"/>
  <c r="D20" i="36"/>
  <c r="H18" i="36"/>
  <c r="G18" i="36"/>
  <c r="C18" i="36"/>
  <c r="E16" i="36"/>
  <c r="F14" i="36"/>
  <c r="D14" i="36"/>
  <c r="B14" i="36"/>
  <c r="C10" i="36"/>
  <c r="B10" i="36"/>
  <c r="C8" i="36"/>
  <c r="G20" i="36"/>
  <c r="F20" i="36"/>
  <c r="C20" i="36"/>
  <c r="B20" i="36"/>
  <c r="F18" i="36"/>
  <c r="D18" i="36"/>
  <c r="B18" i="36"/>
  <c r="E18" i="36"/>
  <c r="G16" i="36"/>
  <c r="F16" i="36"/>
  <c r="D16" i="36"/>
  <c r="C16" i="36"/>
  <c r="B16" i="36"/>
  <c r="E14" i="36"/>
  <c r="C14" i="36"/>
  <c r="E12" i="36"/>
  <c r="D12" i="36"/>
  <c r="C12" i="36"/>
  <c r="B12" i="36"/>
  <c r="D10" i="36"/>
  <c r="B8" i="36"/>
  <c r="B6" i="36"/>
  <c r="H18" i="35"/>
  <c r="D18" i="35"/>
  <c r="F16" i="35"/>
  <c r="B16" i="35"/>
  <c r="C14" i="35"/>
  <c r="C12" i="35"/>
  <c r="F18" i="35"/>
  <c r="B18" i="35"/>
  <c r="G18" i="35"/>
  <c r="E18" i="35"/>
  <c r="C18" i="35"/>
  <c r="G16" i="35"/>
  <c r="E16" i="35"/>
  <c r="D16" i="35"/>
  <c r="C16" i="35"/>
  <c r="F14" i="35"/>
  <c r="D14" i="35"/>
  <c r="B14" i="35"/>
  <c r="E14" i="35"/>
  <c r="E12" i="35"/>
  <c r="D12" i="35"/>
  <c r="B12" i="35"/>
  <c r="D10" i="35"/>
  <c r="B10" i="35"/>
  <c r="C10" i="35"/>
  <c r="C8" i="35"/>
  <c r="B8" i="35"/>
  <c r="B6" i="35"/>
  <c r="I20" i="29" l="1"/>
  <c r="H20" i="29"/>
  <c r="G20" i="29"/>
  <c r="F20" i="29"/>
  <c r="E20" i="29"/>
  <c r="D20" i="29"/>
  <c r="C20" i="29"/>
  <c r="B20" i="29"/>
  <c r="H18" i="29"/>
  <c r="G18" i="29"/>
  <c r="F18" i="29"/>
  <c r="E18" i="29"/>
  <c r="D18" i="29"/>
  <c r="C18" i="29"/>
  <c r="B18" i="29"/>
  <c r="G16" i="29"/>
  <c r="F16" i="29"/>
  <c r="E16" i="29"/>
  <c r="D16" i="29"/>
  <c r="C16" i="29"/>
  <c r="B16" i="29"/>
  <c r="F14" i="29"/>
  <c r="E14" i="29"/>
  <c r="D14" i="29"/>
  <c r="C14" i="29"/>
  <c r="B14" i="29"/>
  <c r="E12" i="29"/>
  <c r="D12" i="29"/>
  <c r="C12" i="29"/>
  <c r="B12" i="29"/>
  <c r="D10" i="29"/>
  <c r="C10" i="29"/>
  <c r="B10" i="29"/>
  <c r="C8" i="29"/>
  <c r="B8" i="29"/>
  <c r="B6" i="29"/>
  <c r="M28" i="28"/>
  <c r="I28" i="28"/>
  <c r="E28" i="28"/>
  <c r="L26" i="28"/>
  <c r="H26" i="28"/>
  <c r="D26" i="28"/>
  <c r="J24" i="28"/>
  <c r="F24" i="28"/>
  <c r="B24" i="28"/>
  <c r="G22" i="28"/>
  <c r="C22" i="28"/>
  <c r="G20" i="28"/>
  <c r="C20" i="28"/>
  <c r="F18" i="28"/>
  <c r="B18" i="28"/>
  <c r="E16" i="28"/>
  <c r="D16" i="28"/>
  <c r="E14" i="28"/>
  <c r="D14" i="28"/>
  <c r="E12" i="28"/>
  <c r="B12" i="28"/>
  <c r="D10" i="28"/>
  <c r="C10" i="28"/>
  <c r="C8" i="28"/>
  <c r="B6" i="28"/>
  <c r="L28" i="28"/>
  <c r="K28" i="28"/>
  <c r="J28" i="28"/>
  <c r="H28" i="28"/>
  <c r="G28" i="28"/>
  <c r="F28" i="28"/>
  <c r="D28" i="28"/>
  <c r="C28" i="28"/>
  <c r="B28" i="28"/>
  <c r="K26" i="28"/>
  <c r="J26" i="28"/>
  <c r="I26" i="28"/>
  <c r="G26" i="28"/>
  <c r="F26" i="28"/>
  <c r="E26" i="28"/>
  <c r="C26" i="28"/>
  <c r="B26" i="28"/>
  <c r="K24" i="28"/>
  <c r="I24" i="28"/>
  <c r="H24" i="28"/>
  <c r="G24" i="28"/>
  <c r="E24" i="28"/>
  <c r="D24" i="28"/>
  <c r="C24" i="28"/>
  <c r="J22" i="28"/>
  <c r="I22" i="28"/>
  <c r="H22" i="28"/>
  <c r="F22" i="28"/>
  <c r="E22" i="28"/>
  <c r="D22" i="28"/>
  <c r="B22" i="28"/>
  <c r="I20" i="28"/>
  <c r="H20" i="28"/>
  <c r="F20" i="28"/>
  <c r="E20" i="28"/>
  <c r="D20" i="28"/>
  <c r="B20" i="28"/>
  <c r="H18" i="28"/>
  <c r="G18" i="28"/>
  <c r="E18" i="28"/>
  <c r="D18" i="28"/>
  <c r="C18" i="28"/>
  <c r="G16" i="28"/>
  <c r="F16" i="28"/>
  <c r="C16" i="28"/>
  <c r="B16" i="28"/>
  <c r="F14" i="28"/>
  <c r="C14" i="28"/>
  <c r="B14" i="28"/>
  <c r="D12" i="28"/>
  <c r="C12" i="28"/>
  <c r="B10" i="28"/>
  <c r="B8" i="28"/>
  <c r="B8" i="27"/>
  <c r="B10" i="27"/>
  <c r="B12" i="27"/>
  <c r="G16" i="27"/>
  <c r="F16" i="27"/>
  <c r="E16" i="27"/>
  <c r="D16" i="27"/>
  <c r="C16" i="27"/>
  <c r="B16" i="27"/>
  <c r="F14" i="27"/>
  <c r="E14" i="27"/>
  <c r="D14" i="27"/>
  <c r="C14" i="27"/>
  <c r="B14" i="27"/>
  <c r="E12" i="27"/>
  <c r="D12" i="27"/>
  <c r="C12" i="27"/>
  <c r="D10" i="27"/>
  <c r="C10" i="27"/>
  <c r="C8" i="27"/>
  <c r="B6" i="27"/>
</calcChain>
</file>

<file path=xl/sharedStrings.xml><?xml version="1.0" encoding="utf-8"?>
<sst xmlns="http://schemas.openxmlformats.org/spreadsheetml/2006/main" count="126" uniqueCount="60">
  <si>
    <t>Стоимость</t>
  </si>
  <si>
    <t xml:space="preserve">км </t>
  </si>
  <si>
    <t>Стоимость провоза багажа составляет 20% от стоимости билета на первозку пассажира</t>
  </si>
  <si>
    <t xml:space="preserve">                                                                            Индивидуальный предприниматель                                              Киселев А.В.</t>
  </si>
  <si>
    <t>1 строка - стоимость полного билета</t>
  </si>
  <si>
    <t>2 строка - стоимость провоза багажа</t>
  </si>
  <si>
    <t>Стоимость провоза багажа составляет 20% от стоимости билета на перевозку пассажира</t>
  </si>
  <si>
    <t>поворот на Шилово</t>
  </si>
  <si>
    <t>Малеевский карьер</t>
  </si>
  <si>
    <t>КУПХГ (подземка)</t>
  </si>
  <si>
    <t>Акишинский карьер (поворот)</t>
  </si>
  <si>
    <t>Акишинский карьер</t>
  </si>
  <si>
    <t>д. Бочкари</t>
  </si>
  <si>
    <t>мкр. Приокский (Новостройка, ФОК, Налоговая, На кругу; дом № 4, м-н Радуга, м-н Тайга)</t>
  </si>
  <si>
    <t>д. Селизово ( "Кротберс", Магазин, Санаторий Приока)</t>
  </si>
  <si>
    <t>Индивидуальный предприниматель                                              Киселев А.В.</t>
  </si>
  <si>
    <t xml:space="preserve">Стоимость проезда пассажиров и перевозки багажа на межмуниципальном маршруте регулярных перевозок по нерегулируемым тарифам </t>
  </si>
  <si>
    <t>д. Овчинники</t>
  </si>
  <si>
    <t>д. Ашуково</t>
  </si>
  <si>
    <t>д. Марьино-Заречное</t>
  </si>
  <si>
    <t>Касимовский Карьер</t>
  </si>
  <si>
    <t>п. Ташенка</t>
  </si>
  <si>
    <t xml:space="preserve">Стоимость проезда пассажиров и перевозки багажа на межмуниципальном маршруте регулярных перевозок по регулируемым тарифам </t>
  </si>
  <si>
    <t>п. Ташенка (поворот)</t>
  </si>
  <si>
    <t xml:space="preserve">п. Ташенка </t>
  </si>
  <si>
    <t>д. Захарово</t>
  </si>
  <si>
    <t>д. Чинур</t>
  </si>
  <si>
    <t>д. Жданово</t>
  </si>
  <si>
    <t>д. Давыдово</t>
  </si>
  <si>
    <t>с. Перво</t>
  </si>
  <si>
    <t>мкр. Приокский (Новостройка, ФОК, Налоговая, На кругу)</t>
  </si>
  <si>
    <t>д. Кауровка</t>
  </si>
  <si>
    <t>д. Земское</t>
  </si>
  <si>
    <t>д. Вырково</t>
  </si>
  <si>
    <t>д. Ярыгино</t>
  </si>
  <si>
    <t>д. Мимишкино</t>
  </si>
  <si>
    <t>д. Кондраково</t>
  </si>
  <si>
    <t>п. Озерный</t>
  </si>
  <si>
    <t>д. Булгаково</t>
  </si>
  <si>
    <t>Ж/Д Вокзал</t>
  </si>
  <si>
    <t>Ж/Д Вокзал (бургаз)</t>
  </si>
  <si>
    <t>д. Макеенки</t>
  </si>
  <si>
    <t>д. Телебукино</t>
  </si>
  <si>
    <t>п. Крутоярский (ФОК, Администрация, Школа)</t>
  </si>
  <si>
    <t>д. Телебукино (поворот)</t>
  </si>
  <si>
    <t>д. Морозово</t>
  </si>
  <si>
    <t>д. Басово</t>
  </si>
  <si>
    <t>п. Лашма ( Завод, Церковь, Больница, Магазин)</t>
  </si>
  <si>
    <t>д. Бучнево (поворот)</t>
  </si>
  <si>
    <t xml:space="preserve">     Индивидуальный предприниматель                                              Киселев А.В.</t>
  </si>
  <si>
    <t>№ 112 "Касимов-Перво-Ташенка" с  01 января 2023 года</t>
  </si>
  <si>
    <t>№ 111 "Касимов-Лашма" с  01 января 2023 года</t>
  </si>
  <si>
    <t>№ 113 "Касимов-Крутоярский" с  01 января 2023 года</t>
  </si>
  <si>
    <t>№ 133 "Касимов-Телебукино" с  01 января 2023 года</t>
  </si>
  <si>
    <t xml:space="preserve">№ 140 "Касимов-Селизово" с 01 января 2023 года </t>
  </si>
  <si>
    <t>Стоимость проезда принята из расчета 3,23 рублей за 1 км пути</t>
  </si>
  <si>
    <t>Стоимость проезда принята из расчета 2,79 рублей за 1 км пути</t>
  </si>
  <si>
    <t>Постановление № 417 от 14.12.2022г ГУ "Региональная энергетическая комиссия" Рязанской области</t>
  </si>
  <si>
    <t>№ 131 "Касимов-Ташенка" с  01 января 2023 года</t>
  </si>
  <si>
    <t>№ 130 "Касимов-Озерный" с  01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</si>
</sst>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4" fillId="0" borderId="0" xfId="0" applyFont="1" applyAlignment="1">
      <alignment vertical="top"/>
    </xf>
    <xf numFmtId="1" fontId="4" fillId="0" borderId="2" xfId="0" applyNumberFormat="1" applyFont="1" applyBorder="1" applyAlignment="1">
      <alignment vertical="top"/>
    </xf>
    <xf numFmtId="1" fontId="4" fillId="0" borderId="3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vertical="top"/>
    </xf>
    <xf numFmtId="1" fontId="4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1" fontId="4" fillId="0" borderId="5" xfId="0" applyNumberFormat="1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164" fontId="4" fillId="0" borderId="5" xfId="0" applyNumberFormat="1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1" fontId="4" fillId="0" borderId="0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3"/>
  <sheetViews>
    <sheetView view="pageBreakPreview" zoomScale="60" zoomScaleNormal="80" workbookViewId="0">
      <selection activeCell="B25" sqref="B25"/>
    </sheetView>
  </sheetViews>
  <sheetFormatPr defaultRowHeight="15" x14ac:dyDescent="0.25"/>
  <cols>
    <col min="2" max="2" width="11.85546875" customWidth="1"/>
    <col min="3" max="3" width="11.42578125" customWidth="1"/>
    <col min="17" max="17" width="8.28515625" customWidth="1"/>
    <col min="18" max="18" width="11.85546875" bestFit="1" customWidth="1"/>
    <col min="19" max="19" width="9.85546875" customWidth="1"/>
  </cols>
  <sheetData>
    <row r="1" spans="1:19" ht="57.75" customHeight="1" x14ac:dyDescent="0.3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12"/>
      <c r="R1" s="12"/>
    </row>
    <row r="2" spans="1:19" s="1" customFormat="1" ht="22.5" customHeight="1" x14ac:dyDescent="0.3">
      <c r="A2" s="34" t="s">
        <v>50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12"/>
      <c r="R2" s="12"/>
    </row>
    <row r="3" spans="1:19" s="1" customFormat="1" ht="15.75" x14ac:dyDescent="0.25"/>
    <row r="4" spans="1:19" s="3" customFormat="1" ht="21.2" customHeight="1" x14ac:dyDescent="0.3">
      <c r="A4" s="3" t="s">
        <v>1</v>
      </c>
      <c r="B4" s="35" t="s">
        <v>0</v>
      </c>
      <c r="C4" s="35"/>
    </row>
    <row r="5" spans="1:19" s="4" customFormat="1" ht="21.2" customHeight="1" x14ac:dyDescent="0.25">
      <c r="A5" s="31">
        <v>12.2</v>
      </c>
      <c r="B5" s="6">
        <f>SUM(A5)*2.79</f>
        <v>34.037999999999997</v>
      </c>
      <c r="C5" s="27" t="s">
        <v>30</v>
      </c>
      <c r="D5" s="28"/>
      <c r="E5" s="28"/>
      <c r="F5" s="28"/>
      <c r="G5" s="28"/>
      <c r="H5" s="18"/>
      <c r="I5" s="18"/>
      <c r="J5" s="18"/>
      <c r="K5" s="18"/>
      <c r="L5" s="18"/>
      <c r="M5" s="18"/>
      <c r="N5" s="18"/>
      <c r="O5" s="18"/>
      <c r="P5" s="11"/>
      <c r="Q5" s="11"/>
      <c r="R5" s="11"/>
      <c r="S5" s="11"/>
    </row>
    <row r="6" spans="1:19" s="4" customFormat="1" ht="21.2" customHeight="1" x14ac:dyDescent="0.25">
      <c r="A6" s="31"/>
      <c r="B6" s="5">
        <f>SUM(B5)*20%</f>
        <v>6.8075999999999999</v>
      </c>
      <c r="C6" s="27"/>
      <c r="D6" s="28"/>
      <c r="E6" s="28"/>
      <c r="F6" s="28"/>
      <c r="G6" s="28"/>
      <c r="H6" s="18"/>
      <c r="I6" s="18"/>
      <c r="J6" s="18"/>
      <c r="K6" s="18"/>
      <c r="L6" s="18"/>
      <c r="M6" s="18"/>
      <c r="N6" s="18"/>
      <c r="O6" s="18"/>
      <c r="P6" s="11"/>
      <c r="Q6" s="11"/>
      <c r="R6" s="11"/>
      <c r="S6" s="11"/>
    </row>
    <row r="7" spans="1:19" s="4" customFormat="1" ht="21.2" customHeight="1" x14ac:dyDescent="0.25">
      <c r="A7" s="31">
        <v>14.7</v>
      </c>
      <c r="B7" s="6">
        <f>SUM(A7)*2.79</f>
        <v>41.012999999999998</v>
      </c>
      <c r="C7" s="7">
        <f>SUM((A7-A5)*2.79)</f>
        <v>6.9749999999999996</v>
      </c>
      <c r="D7" s="29" t="s">
        <v>17</v>
      </c>
      <c r="E7" s="30"/>
      <c r="F7" s="30"/>
    </row>
    <row r="8" spans="1:19" s="4" customFormat="1" ht="21.2" customHeight="1" x14ac:dyDescent="0.25">
      <c r="A8" s="31"/>
      <c r="B8" s="8">
        <f t="shared" ref="B8:J22" si="0">SUM(B7)*20%</f>
        <v>8.2026000000000003</v>
      </c>
      <c r="C8" s="9">
        <f t="shared" si="0"/>
        <v>1.395</v>
      </c>
      <c r="D8" s="29"/>
      <c r="E8" s="30"/>
      <c r="F8" s="30"/>
    </row>
    <row r="9" spans="1:19" s="4" customFormat="1" ht="21.2" customHeight="1" x14ac:dyDescent="0.25">
      <c r="A9" s="31">
        <v>15.2</v>
      </c>
      <c r="B9" s="6">
        <f>SUM(A9)*2.79</f>
        <v>42.408000000000001</v>
      </c>
      <c r="C9" s="7">
        <f>SUM((A9-A5)*2.79)</f>
        <v>8.370000000000001</v>
      </c>
      <c r="D9" s="7">
        <f>SUM((A9-A7)*2.79)</f>
        <v>1.395</v>
      </c>
      <c r="E9" s="32" t="s">
        <v>18</v>
      </c>
      <c r="F9" s="32"/>
      <c r="G9" s="32"/>
    </row>
    <row r="10" spans="1:19" s="4" customFormat="1" ht="21.2" customHeight="1" x14ac:dyDescent="0.25">
      <c r="A10" s="31"/>
      <c r="B10" s="8">
        <f t="shared" ref="B10" si="1">SUM(B9)*20%</f>
        <v>8.4816000000000003</v>
      </c>
      <c r="C10" s="9">
        <f t="shared" si="0"/>
        <v>1.6740000000000004</v>
      </c>
      <c r="D10" s="9">
        <f t="shared" si="0"/>
        <v>0.27900000000000003</v>
      </c>
      <c r="E10" s="32"/>
      <c r="F10" s="32"/>
      <c r="G10" s="32"/>
    </row>
    <row r="11" spans="1:19" s="4" customFormat="1" ht="21.2" customHeight="1" x14ac:dyDescent="0.25">
      <c r="A11" s="31">
        <v>16.7</v>
      </c>
      <c r="B11" s="6">
        <f>SUM(A11)*2.79</f>
        <v>46.592999999999996</v>
      </c>
      <c r="C11" s="7">
        <f>SUM((A11-A5)*2.79)</f>
        <v>12.555</v>
      </c>
      <c r="D11" s="7">
        <f>SUM((A11-A7)*2.79)</f>
        <v>5.58</v>
      </c>
      <c r="E11" s="7">
        <f>SUM((A11-A9)*2.79)</f>
        <v>4.1850000000000005</v>
      </c>
      <c r="F11" s="29" t="s">
        <v>19</v>
      </c>
      <c r="G11" s="30"/>
      <c r="H11" s="30"/>
      <c r="I11" s="30"/>
    </row>
    <row r="12" spans="1:19" s="4" customFormat="1" ht="21.2" customHeight="1" x14ac:dyDescent="0.25">
      <c r="A12" s="31"/>
      <c r="B12" s="8">
        <f t="shared" ref="B12" si="2">SUM(B11)*20%</f>
        <v>9.3186</v>
      </c>
      <c r="C12" s="9">
        <f t="shared" si="0"/>
        <v>2.5110000000000001</v>
      </c>
      <c r="D12" s="9">
        <f t="shared" si="0"/>
        <v>1.1160000000000001</v>
      </c>
      <c r="E12" s="9">
        <f t="shared" si="0"/>
        <v>0.83700000000000019</v>
      </c>
      <c r="F12" s="29"/>
      <c r="G12" s="30"/>
      <c r="H12" s="30"/>
      <c r="I12" s="30"/>
    </row>
    <row r="13" spans="1:19" s="4" customFormat="1" ht="21.2" customHeight="1" x14ac:dyDescent="0.25">
      <c r="A13" s="31">
        <v>17.7</v>
      </c>
      <c r="B13" s="6">
        <f>SUM(A13)*2.79</f>
        <v>49.382999999999996</v>
      </c>
      <c r="C13" s="7">
        <f>SUM((A13-A5)*2.79)</f>
        <v>15.345000000000001</v>
      </c>
      <c r="D13" s="7">
        <f>SUM((A13-A7)*2.79)</f>
        <v>8.370000000000001</v>
      </c>
      <c r="E13" s="7">
        <f>SUM((A13-A9)*2.79)</f>
        <v>6.9749999999999996</v>
      </c>
      <c r="F13" s="7">
        <f>SUM((A13-A11)*2.79)</f>
        <v>2.79</v>
      </c>
      <c r="G13" s="29" t="s">
        <v>23</v>
      </c>
      <c r="H13" s="30"/>
      <c r="I13" s="30"/>
      <c r="J13" s="30"/>
    </row>
    <row r="14" spans="1:19" s="4" customFormat="1" ht="21.2" customHeight="1" x14ac:dyDescent="0.25">
      <c r="A14" s="31"/>
      <c r="B14" s="8">
        <f t="shared" ref="B14" si="3">SUM(B13)*20%</f>
        <v>9.8765999999999998</v>
      </c>
      <c r="C14" s="9">
        <f t="shared" si="0"/>
        <v>3.0690000000000004</v>
      </c>
      <c r="D14" s="9">
        <f t="shared" si="0"/>
        <v>1.6740000000000004</v>
      </c>
      <c r="E14" s="9">
        <f t="shared" si="0"/>
        <v>1.395</v>
      </c>
      <c r="F14" s="9">
        <f t="shared" si="0"/>
        <v>0.55800000000000005</v>
      </c>
      <c r="G14" s="29"/>
      <c r="H14" s="30"/>
      <c r="I14" s="30"/>
      <c r="J14" s="30"/>
    </row>
    <row r="15" spans="1:19" s="4" customFormat="1" ht="21.2" customHeight="1" x14ac:dyDescent="0.25">
      <c r="A15" s="31">
        <v>18.100000000000001</v>
      </c>
      <c r="B15" s="10">
        <f>SUM(A15)*2.79</f>
        <v>50.499000000000002</v>
      </c>
      <c r="C15" s="7">
        <f>SUM((A15-A5)*2.79)</f>
        <v>16.461000000000006</v>
      </c>
      <c r="D15" s="7">
        <f>SUM((A15-A7)*2.79)</f>
        <v>9.486000000000006</v>
      </c>
      <c r="E15" s="7">
        <f>SUM((A15-A9)*2.79)</f>
        <v>8.0910000000000064</v>
      </c>
      <c r="F15" s="7">
        <f>SUM((A15-A11)*2.79)</f>
        <v>3.9060000000000059</v>
      </c>
      <c r="G15" s="7">
        <f>SUM((A15-A13)*2.79)</f>
        <v>1.1160000000000059</v>
      </c>
      <c r="H15" s="27" t="s">
        <v>20</v>
      </c>
      <c r="I15" s="28"/>
      <c r="J15" s="28"/>
      <c r="K15" s="28"/>
      <c r="L15" s="28"/>
      <c r="M15" s="18"/>
      <c r="N15" s="18"/>
      <c r="O15" s="18"/>
    </row>
    <row r="16" spans="1:19" s="4" customFormat="1" ht="21.2" customHeight="1" x14ac:dyDescent="0.25">
      <c r="A16" s="31"/>
      <c r="B16" s="8">
        <f t="shared" ref="B16" si="4">SUM(B15)*20%</f>
        <v>10.099800000000002</v>
      </c>
      <c r="C16" s="9">
        <f t="shared" si="0"/>
        <v>3.2922000000000011</v>
      </c>
      <c r="D16" s="9">
        <f t="shared" si="0"/>
        <v>1.8972000000000013</v>
      </c>
      <c r="E16" s="9">
        <f t="shared" si="0"/>
        <v>1.6182000000000014</v>
      </c>
      <c r="F16" s="9">
        <f t="shared" si="0"/>
        <v>0.78120000000000123</v>
      </c>
      <c r="G16" s="9">
        <f t="shared" si="0"/>
        <v>0.22320000000000118</v>
      </c>
      <c r="H16" s="27"/>
      <c r="I16" s="28"/>
      <c r="J16" s="28"/>
      <c r="K16" s="28"/>
      <c r="L16" s="28"/>
      <c r="M16" s="18"/>
      <c r="N16" s="18"/>
      <c r="O16" s="18"/>
    </row>
    <row r="17" spans="1:17" s="4" customFormat="1" ht="21.2" customHeight="1" x14ac:dyDescent="0.25">
      <c r="A17" s="31">
        <v>21</v>
      </c>
      <c r="B17" s="6">
        <f>SUM(A17)*2.79</f>
        <v>58.59</v>
      </c>
      <c r="C17" s="7">
        <f>SUM((A17-A5)*2.79)</f>
        <v>24.552000000000003</v>
      </c>
      <c r="D17" s="7">
        <f>SUM((A17-A7)*2.79)</f>
        <v>17.577000000000002</v>
      </c>
      <c r="E17" s="7">
        <f>SUM((A17-A9)*2.79)</f>
        <v>16.182000000000002</v>
      </c>
      <c r="F17" s="7">
        <f>SUM((A17-A11)*2.79)</f>
        <v>11.997000000000002</v>
      </c>
      <c r="G17" s="7">
        <f>SUM((A17-A13)*2.79)</f>
        <v>9.2070000000000025</v>
      </c>
      <c r="H17" s="7">
        <f>SUM((A17-A15)*2.79)</f>
        <v>8.0909999999999958</v>
      </c>
      <c r="I17" s="32" t="s">
        <v>24</v>
      </c>
      <c r="J17" s="32"/>
      <c r="K17" s="32"/>
      <c r="L17" s="32"/>
    </row>
    <row r="18" spans="1:17" s="4" customFormat="1" ht="21.2" customHeight="1" x14ac:dyDescent="0.25">
      <c r="A18" s="31"/>
      <c r="B18" s="8">
        <f t="shared" ref="B18" si="5">SUM(B17)*20%</f>
        <v>11.718000000000002</v>
      </c>
      <c r="C18" s="9">
        <f t="shared" si="0"/>
        <v>4.910400000000001</v>
      </c>
      <c r="D18" s="9">
        <f t="shared" si="0"/>
        <v>3.5154000000000005</v>
      </c>
      <c r="E18" s="9">
        <f t="shared" si="0"/>
        <v>3.2364000000000006</v>
      </c>
      <c r="F18" s="9">
        <f t="shared" si="0"/>
        <v>2.3994000000000004</v>
      </c>
      <c r="G18" s="9">
        <f t="shared" si="0"/>
        <v>1.8414000000000006</v>
      </c>
      <c r="H18" s="9">
        <f t="shared" si="0"/>
        <v>1.6181999999999992</v>
      </c>
      <c r="I18" s="32"/>
      <c r="J18" s="32"/>
      <c r="K18" s="32"/>
      <c r="L18" s="32"/>
    </row>
    <row r="19" spans="1:17" s="4" customFormat="1" ht="21.2" customHeight="1" x14ac:dyDescent="0.25">
      <c r="A19" s="31">
        <v>22.2</v>
      </c>
      <c r="B19" s="6">
        <f>SUM(A19)*2.79</f>
        <v>61.937999999999995</v>
      </c>
      <c r="C19" s="7">
        <f>SUM((A19-A5)*2.79)</f>
        <v>27.9</v>
      </c>
      <c r="D19" s="7">
        <f>SUM((A19-A7)*2.79)</f>
        <v>20.925000000000001</v>
      </c>
      <c r="E19" s="7">
        <f>SUM((A19-A9)*2.79)</f>
        <v>19.53</v>
      </c>
      <c r="F19" s="7">
        <f>SUM((A19-A11)*2.79)</f>
        <v>15.345000000000001</v>
      </c>
      <c r="G19" s="7">
        <f>SUM((A19-A13)*2.79)</f>
        <v>12.555</v>
      </c>
      <c r="H19" s="7">
        <f>SUM((A19-A15)*2.79)</f>
        <v>11.438999999999995</v>
      </c>
      <c r="I19" s="7">
        <f>SUM((A19-A17)*2.79)</f>
        <v>3.3479999999999981</v>
      </c>
      <c r="J19" s="32" t="s">
        <v>25</v>
      </c>
      <c r="K19" s="32"/>
      <c r="L19" s="32"/>
    </row>
    <row r="20" spans="1:17" s="4" customFormat="1" ht="21.2" customHeight="1" x14ac:dyDescent="0.25">
      <c r="A20" s="31"/>
      <c r="B20" s="8">
        <f t="shared" ref="B20" si="6">SUM(B19)*20%</f>
        <v>12.387599999999999</v>
      </c>
      <c r="C20" s="9">
        <f t="shared" si="0"/>
        <v>5.58</v>
      </c>
      <c r="D20" s="9">
        <f t="shared" si="0"/>
        <v>4.1850000000000005</v>
      </c>
      <c r="E20" s="9">
        <f t="shared" si="0"/>
        <v>3.9060000000000006</v>
      </c>
      <c r="F20" s="9">
        <f t="shared" si="0"/>
        <v>3.0690000000000004</v>
      </c>
      <c r="G20" s="9">
        <f t="shared" si="0"/>
        <v>2.5110000000000001</v>
      </c>
      <c r="H20" s="9">
        <f t="shared" si="0"/>
        <v>2.2877999999999989</v>
      </c>
      <c r="I20" s="9">
        <f t="shared" si="0"/>
        <v>0.66959999999999964</v>
      </c>
      <c r="J20" s="32"/>
      <c r="K20" s="32"/>
      <c r="L20" s="32"/>
    </row>
    <row r="21" spans="1:17" s="4" customFormat="1" ht="21.2" customHeight="1" x14ac:dyDescent="0.25">
      <c r="A21" s="31">
        <v>24.9</v>
      </c>
      <c r="B21" s="6">
        <f>SUM(A21)*2.79</f>
        <v>69.471000000000004</v>
      </c>
      <c r="C21" s="7">
        <f>SUM((A21-A5)*2.79)</f>
        <v>35.433</v>
      </c>
      <c r="D21" s="7">
        <f>SUM((A21-A7)*2.79)</f>
        <v>28.457999999999998</v>
      </c>
      <c r="E21" s="7">
        <f>SUM((A21-A9)*2.79)</f>
        <v>27.062999999999999</v>
      </c>
      <c r="F21" s="7">
        <f>SUM((A21-A11)*2.79)</f>
        <v>22.877999999999997</v>
      </c>
      <c r="G21" s="7">
        <f>SUM((A21-A13)*2.79)</f>
        <v>20.087999999999997</v>
      </c>
      <c r="H21" s="7">
        <f>SUM((A21-A15)*2.79)</f>
        <v>18.971999999999991</v>
      </c>
      <c r="I21" s="7">
        <f>SUM((A21-A17)*2.79)</f>
        <v>10.880999999999997</v>
      </c>
      <c r="J21" s="7">
        <f>SUM((A21-A19)*2.79)</f>
        <v>7.5329999999999977</v>
      </c>
      <c r="K21" s="27" t="s">
        <v>26</v>
      </c>
      <c r="L21" s="28"/>
      <c r="M21" s="28"/>
      <c r="N21" s="28"/>
      <c r="O21" s="28"/>
    </row>
    <row r="22" spans="1:17" s="4" customFormat="1" ht="21.2" customHeight="1" x14ac:dyDescent="0.25">
      <c r="A22" s="31"/>
      <c r="B22" s="8">
        <f t="shared" ref="B22" si="7">SUM(B21)*20%</f>
        <v>13.894200000000001</v>
      </c>
      <c r="C22" s="9">
        <f t="shared" si="0"/>
        <v>7.0866000000000007</v>
      </c>
      <c r="D22" s="9">
        <f t="shared" si="0"/>
        <v>5.6916000000000002</v>
      </c>
      <c r="E22" s="9">
        <f t="shared" si="0"/>
        <v>5.4126000000000003</v>
      </c>
      <c r="F22" s="9">
        <f t="shared" si="0"/>
        <v>4.5755999999999997</v>
      </c>
      <c r="G22" s="9">
        <f t="shared" si="0"/>
        <v>4.0175999999999998</v>
      </c>
      <c r="H22" s="9">
        <f t="shared" si="0"/>
        <v>3.7943999999999982</v>
      </c>
      <c r="I22" s="9">
        <f t="shared" si="0"/>
        <v>2.1761999999999992</v>
      </c>
      <c r="J22" s="9">
        <f t="shared" si="0"/>
        <v>1.5065999999999997</v>
      </c>
      <c r="K22" s="27"/>
      <c r="L22" s="28"/>
      <c r="M22" s="28"/>
      <c r="N22" s="28"/>
      <c r="O22" s="28"/>
    </row>
    <row r="23" spans="1:17" s="4" customFormat="1" ht="21.2" customHeight="1" x14ac:dyDescent="0.25">
      <c r="A23" s="31">
        <v>28.9</v>
      </c>
      <c r="B23" s="6">
        <f>SUM(A23)*2.79</f>
        <v>80.631</v>
      </c>
      <c r="C23" s="7">
        <f>SUM((A23-A5)*2.79)</f>
        <v>46.592999999999996</v>
      </c>
      <c r="D23" s="7">
        <f>SUM((A23-A7)*2.79)</f>
        <v>39.617999999999995</v>
      </c>
      <c r="E23" s="7">
        <f>SUM((A23-A9)*2.79)</f>
        <v>38.222999999999999</v>
      </c>
      <c r="F23" s="7">
        <f>SUM((A23-A11)*2.79)</f>
        <v>34.037999999999997</v>
      </c>
      <c r="G23" s="7">
        <f>SUM((A23-A13)*2.79)</f>
        <v>31.247999999999998</v>
      </c>
      <c r="H23" s="7">
        <f>SUM((A23-A15)*2.79)</f>
        <v>30.131999999999991</v>
      </c>
      <c r="I23" s="7">
        <f>SUM((A23-A17)*2.79)</f>
        <v>22.040999999999997</v>
      </c>
      <c r="J23" s="7">
        <f>SUM((A23-A19)*2.79)</f>
        <v>18.692999999999998</v>
      </c>
      <c r="K23" s="7">
        <f>SUM((A23-A21)*2.79)</f>
        <v>11.16</v>
      </c>
      <c r="L23" s="29" t="s">
        <v>27</v>
      </c>
      <c r="M23" s="30"/>
      <c r="N23" s="30"/>
      <c r="O23" s="30"/>
    </row>
    <row r="24" spans="1:17" s="4" customFormat="1" ht="21.2" customHeight="1" x14ac:dyDescent="0.25">
      <c r="A24" s="31"/>
      <c r="B24" s="8">
        <f t="shared" ref="B24:M28" si="8">SUM(B23)*20%</f>
        <v>16.126200000000001</v>
      </c>
      <c r="C24" s="9">
        <f t="shared" si="8"/>
        <v>9.3186</v>
      </c>
      <c r="D24" s="9">
        <f t="shared" si="8"/>
        <v>7.9235999999999995</v>
      </c>
      <c r="E24" s="9">
        <f t="shared" si="8"/>
        <v>7.6446000000000005</v>
      </c>
      <c r="F24" s="9">
        <f t="shared" si="8"/>
        <v>6.8075999999999999</v>
      </c>
      <c r="G24" s="9">
        <f t="shared" si="8"/>
        <v>6.2496</v>
      </c>
      <c r="H24" s="9">
        <f t="shared" si="8"/>
        <v>6.0263999999999989</v>
      </c>
      <c r="I24" s="9">
        <f t="shared" si="8"/>
        <v>4.4081999999999999</v>
      </c>
      <c r="J24" s="9">
        <f t="shared" si="8"/>
        <v>3.7385999999999999</v>
      </c>
      <c r="K24" s="9">
        <f t="shared" si="8"/>
        <v>2.2320000000000002</v>
      </c>
      <c r="L24" s="29"/>
      <c r="M24" s="30"/>
      <c r="N24" s="30"/>
      <c r="O24" s="30"/>
    </row>
    <row r="25" spans="1:17" s="4" customFormat="1" ht="21.2" customHeight="1" x14ac:dyDescent="0.25">
      <c r="A25" s="31">
        <v>30.3</v>
      </c>
      <c r="B25" s="6">
        <f>SUM(A25)*2.79</f>
        <v>84.537000000000006</v>
      </c>
      <c r="C25" s="7">
        <f>SUM((A25-A5)*2.79)</f>
        <v>50.499000000000002</v>
      </c>
      <c r="D25" s="7">
        <f>SUM((A25-A7)*2.79)</f>
        <v>43.524000000000008</v>
      </c>
      <c r="E25" s="7">
        <f>SUM((A25-A9)*2.79)</f>
        <v>42.129000000000005</v>
      </c>
      <c r="F25" s="7">
        <f>SUM((A25-A11)*2.79)</f>
        <v>37.944000000000003</v>
      </c>
      <c r="G25" s="7">
        <f>SUM((A25-A13)*2.79)</f>
        <v>35.154000000000003</v>
      </c>
      <c r="H25" s="7">
        <f>SUM((A25-A15)*2.79)</f>
        <v>34.037999999999997</v>
      </c>
      <c r="I25" s="7">
        <f>SUM((A25-A17)*2.79)</f>
        <v>25.947000000000003</v>
      </c>
      <c r="J25" s="7">
        <f>SUM((A25-A19)*2.79)</f>
        <v>22.599000000000004</v>
      </c>
      <c r="K25" s="7">
        <f>SUM((A25-A21)*2.79)</f>
        <v>15.066000000000006</v>
      </c>
      <c r="L25" s="7">
        <f>SUM((A25-A23)*2.79)</f>
        <v>3.9060000000000059</v>
      </c>
      <c r="M25" s="32" t="s">
        <v>28</v>
      </c>
      <c r="N25" s="32"/>
      <c r="O25" s="32"/>
    </row>
    <row r="26" spans="1:17" s="4" customFormat="1" ht="21.2" customHeight="1" x14ac:dyDescent="0.25">
      <c r="A26" s="31"/>
      <c r="B26" s="8">
        <f t="shared" ref="B26" si="9">SUM(B25)*20%</f>
        <v>16.907400000000003</v>
      </c>
      <c r="C26" s="9">
        <f t="shared" si="8"/>
        <v>10.099800000000002</v>
      </c>
      <c r="D26" s="9">
        <f t="shared" si="8"/>
        <v>8.7048000000000023</v>
      </c>
      <c r="E26" s="9">
        <f t="shared" si="8"/>
        <v>8.4258000000000006</v>
      </c>
      <c r="F26" s="9">
        <f t="shared" si="8"/>
        <v>7.5888000000000009</v>
      </c>
      <c r="G26" s="9">
        <f t="shared" si="8"/>
        <v>7.030800000000001</v>
      </c>
      <c r="H26" s="9">
        <f t="shared" si="8"/>
        <v>6.8075999999999999</v>
      </c>
      <c r="I26" s="9">
        <f t="shared" si="8"/>
        <v>5.1894000000000009</v>
      </c>
      <c r="J26" s="9">
        <f t="shared" si="8"/>
        <v>4.5198000000000009</v>
      </c>
      <c r="K26" s="9">
        <f t="shared" si="8"/>
        <v>3.0132000000000012</v>
      </c>
      <c r="L26" s="9">
        <f t="shared" si="8"/>
        <v>0.78120000000000123</v>
      </c>
      <c r="M26" s="32"/>
      <c r="N26" s="32"/>
      <c r="O26" s="32"/>
    </row>
    <row r="27" spans="1:17" s="4" customFormat="1" ht="21.2" customHeight="1" x14ac:dyDescent="0.25">
      <c r="A27" s="31">
        <v>35.4</v>
      </c>
      <c r="B27" s="6">
        <f>SUM(A27)*2.79</f>
        <v>98.765999999999991</v>
      </c>
      <c r="C27" s="7">
        <f>SUM((A27-A5)*2.79)</f>
        <v>64.727999999999994</v>
      </c>
      <c r="D27" s="7">
        <f>SUM((A27-A7)*2.79)</f>
        <v>57.753</v>
      </c>
      <c r="E27" s="7">
        <f>SUM((A27-A9)*2.79)</f>
        <v>56.357999999999997</v>
      </c>
      <c r="F27" s="7">
        <f>SUM((A27-A11)*2.79)</f>
        <v>52.173000000000002</v>
      </c>
      <c r="G27" s="7">
        <f>SUM((A27-A13)*2.79)</f>
        <v>49.382999999999996</v>
      </c>
      <c r="H27" s="7">
        <f>SUM((A27-A15)*2.79)</f>
        <v>48.266999999999996</v>
      </c>
      <c r="I27" s="7">
        <f>SUM((A27-A17)*2.79)</f>
        <v>40.175999999999995</v>
      </c>
      <c r="J27" s="7">
        <f>SUM((A27-A19)*2.79)</f>
        <v>36.827999999999996</v>
      </c>
      <c r="K27" s="7">
        <f>SUM((A27-A21)*2.79)</f>
        <v>29.295000000000002</v>
      </c>
      <c r="L27" s="7">
        <f>SUM((A27-A23)*2.79)</f>
        <v>18.135000000000002</v>
      </c>
      <c r="M27" s="7">
        <f>SUM((A27-A25)*2.79)</f>
        <v>14.228999999999994</v>
      </c>
      <c r="N27" s="32" t="s">
        <v>29</v>
      </c>
      <c r="O27" s="32"/>
      <c r="P27" s="32"/>
    </row>
    <row r="28" spans="1:17" s="4" customFormat="1" ht="21.2" customHeight="1" x14ac:dyDescent="0.25">
      <c r="A28" s="31"/>
      <c r="B28" s="8">
        <f t="shared" ref="B28" si="10">SUM(B27)*20%</f>
        <v>19.7532</v>
      </c>
      <c r="C28" s="9">
        <f t="shared" si="8"/>
        <v>12.945599999999999</v>
      </c>
      <c r="D28" s="9">
        <f t="shared" si="8"/>
        <v>11.550600000000001</v>
      </c>
      <c r="E28" s="9">
        <f t="shared" si="8"/>
        <v>11.271599999999999</v>
      </c>
      <c r="F28" s="9">
        <f t="shared" si="8"/>
        <v>10.434600000000001</v>
      </c>
      <c r="G28" s="9">
        <f t="shared" si="8"/>
        <v>9.8765999999999998</v>
      </c>
      <c r="H28" s="9">
        <f t="shared" si="8"/>
        <v>9.6533999999999995</v>
      </c>
      <c r="I28" s="9">
        <f t="shared" si="8"/>
        <v>8.0351999999999997</v>
      </c>
      <c r="J28" s="9">
        <f t="shared" si="8"/>
        <v>7.3655999999999997</v>
      </c>
      <c r="K28" s="9">
        <f t="shared" si="8"/>
        <v>5.8590000000000009</v>
      </c>
      <c r="L28" s="9">
        <f t="shared" si="8"/>
        <v>3.6270000000000007</v>
      </c>
      <c r="M28" s="9">
        <f t="shared" si="8"/>
        <v>2.8457999999999988</v>
      </c>
      <c r="N28" s="32"/>
      <c r="O28" s="32"/>
      <c r="P28" s="32"/>
    </row>
    <row r="29" spans="1:17" s="1" customFormat="1" ht="20.25" x14ac:dyDescent="0.25">
      <c r="A29" s="14"/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s="1" customFormat="1" ht="15.75" x14ac:dyDescent="0.25">
      <c r="A30" s="33" t="s">
        <v>56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7" s="1" customFormat="1" ht="15.75" x14ac:dyDescent="0.25">
      <c r="A31" s="33" t="s">
        <v>2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7" s="1" customFormat="1" ht="18.75" x14ac:dyDescent="0.3">
      <c r="A32" s="17" t="s">
        <v>57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2"/>
      <c r="O32" s="2"/>
    </row>
    <row r="33" spans="1:15" s="1" customFormat="1" ht="18.75" x14ac:dyDescent="0.3">
      <c r="A33" s="25" t="s">
        <v>4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</row>
    <row r="34" spans="1:15" s="1" customFormat="1" ht="18.75" x14ac:dyDescent="0.3">
      <c r="A34" s="25" t="s">
        <v>5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1:15" s="1" customFormat="1" ht="18.7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5" s="1" customFormat="1" ht="18.7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15" s="1" customFormat="1" ht="15.75" x14ac:dyDescent="0.25"/>
    <row r="38" spans="1:15" s="1" customFormat="1" ht="15.75" x14ac:dyDescent="0.25">
      <c r="A38" s="26" t="s">
        <v>49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s="1" customFormat="1" ht="15.75" x14ac:dyDescent="0.25"/>
    <row r="40" spans="1:15" s="1" customFormat="1" ht="15.75" x14ac:dyDescent="0.25"/>
    <row r="41" spans="1:15" s="1" customFormat="1" ht="15.75" x14ac:dyDescent="0.25"/>
    <row r="42" spans="1:15" s="1" customFormat="1" ht="15.75" x14ac:dyDescent="0.25"/>
    <row r="43" spans="1:15" s="1" customFormat="1" ht="15.75" x14ac:dyDescent="0.25"/>
    <row r="44" spans="1:15" s="1" customFormat="1" ht="15.75" x14ac:dyDescent="0.25"/>
    <row r="45" spans="1:15" s="1" customFormat="1" ht="15.75" x14ac:dyDescent="0.25"/>
    <row r="46" spans="1:15" s="1" customFormat="1" ht="15.75" x14ac:dyDescent="0.25"/>
    <row r="47" spans="1:15" s="1" customFormat="1" ht="15.75" x14ac:dyDescent="0.25"/>
    <row r="48" spans="1:15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="1" customFormat="1" ht="15.75" x14ac:dyDescent="0.25"/>
    <row r="114" s="1" customFormat="1" ht="15.75" x14ac:dyDescent="0.25"/>
    <row r="115" s="1" customFormat="1" ht="15.75" x14ac:dyDescent="0.25"/>
    <row r="116" s="1" customFormat="1" ht="15.75" x14ac:dyDescent="0.25"/>
    <row r="117" s="1" customFormat="1" ht="15.75" x14ac:dyDescent="0.25"/>
    <row r="118" s="1" customFormat="1" ht="15.75" x14ac:dyDescent="0.25"/>
    <row r="119" s="1" customFormat="1" ht="15.75" x14ac:dyDescent="0.25"/>
    <row r="120" s="1" customFormat="1" ht="15.75" x14ac:dyDescent="0.25"/>
    <row r="121" s="1" customFormat="1" ht="15.75" x14ac:dyDescent="0.25"/>
    <row r="122" s="1" customFormat="1" ht="15.75" x14ac:dyDescent="0.25"/>
    <row r="123" s="1" customFormat="1" ht="15.75" x14ac:dyDescent="0.25"/>
    <row r="124" s="1" customFormat="1" ht="15.75" x14ac:dyDescent="0.25"/>
    <row r="125" s="1" customFormat="1" ht="15.75" x14ac:dyDescent="0.25"/>
    <row r="126" s="1" customFormat="1" ht="15.75" x14ac:dyDescent="0.25"/>
    <row r="127" s="1" customFormat="1" ht="15.75" x14ac:dyDescent="0.25"/>
    <row r="128" s="1" customFormat="1" ht="15.75" x14ac:dyDescent="0.25"/>
    <row r="129" spans="1:17" s="1" customFormat="1" ht="15.75" x14ac:dyDescent="0.25"/>
    <row r="130" spans="1:17" s="1" customFormat="1" ht="15.75" x14ac:dyDescent="0.25"/>
    <row r="131" spans="1:17" s="1" customFormat="1" ht="15.75" x14ac:dyDescent="0.25"/>
    <row r="132" spans="1:17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</sheetData>
  <mergeCells count="32">
    <mergeCell ref="A1:P1"/>
    <mergeCell ref="A2:P2"/>
    <mergeCell ref="B4:C4"/>
    <mergeCell ref="A5:A6"/>
    <mergeCell ref="A7:A8"/>
    <mergeCell ref="C5:G6"/>
    <mergeCell ref="D7:F8"/>
    <mergeCell ref="A19:A20"/>
    <mergeCell ref="A11:A12"/>
    <mergeCell ref="A13:A14"/>
    <mergeCell ref="A15:A16"/>
    <mergeCell ref="A17:A18"/>
    <mergeCell ref="F11:I12"/>
    <mergeCell ref="G13:J14"/>
    <mergeCell ref="A31:O31"/>
    <mergeCell ref="A33:K33"/>
    <mergeCell ref="A9:A10"/>
    <mergeCell ref="E9:G10"/>
    <mergeCell ref="A34:K34"/>
    <mergeCell ref="A38:O38"/>
    <mergeCell ref="H15:L16"/>
    <mergeCell ref="K21:O22"/>
    <mergeCell ref="L23:O24"/>
    <mergeCell ref="A25:A26"/>
    <mergeCell ref="M25:O26"/>
    <mergeCell ref="A27:A28"/>
    <mergeCell ref="N27:P28"/>
    <mergeCell ref="A30:O30"/>
    <mergeCell ref="J19:L20"/>
    <mergeCell ref="A21:A22"/>
    <mergeCell ref="A23:A24"/>
    <mergeCell ref="I17:L18"/>
  </mergeCells>
  <pageMargins left="0.59055118110236227" right="0.39370078740157483" top="0.39370078740157483" bottom="0.39370078740157483" header="0" footer="0"/>
  <pageSetup paperSize="9" scale="6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1"/>
  <sheetViews>
    <sheetView view="pageBreakPreview" zoomScale="60" zoomScaleNormal="80" workbookViewId="0">
      <selection activeCell="B15" sqref="B15"/>
    </sheetView>
  </sheetViews>
  <sheetFormatPr defaultRowHeight="15" x14ac:dyDescent="0.25"/>
  <cols>
    <col min="2" max="2" width="11.85546875" customWidth="1"/>
    <col min="3" max="3" width="11.42578125" customWidth="1"/>
  </cols>
  <sheetData>
    <row r="1" spans="1:15" ht="51.75" customHeight="1" x14ac:dyDescent="0.3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" customFormat="1" ht="22.5" x14ac:dyDescent="0.3">
      <c r="A2" s="34" t="s">
        <v>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s="1" customFormat="1" ht="15.75" x14ac:dyDescent="0.25"/>
    <row r="4" spans="1:15" s="3" customFormat="1" ht="21.2" customHeight="1" x14ac:dyDescent="0.3">
      <c r="A4" s="3" t="s">
        <v>1</v>
      </c>
      <c r="B4" s="35" t="s">
        <v>0</v>
      </c>
      <c r="C4" s="35"/>
    </row>
    <row r="5" spans="1:15" s="4" customFormat="1" ht="21.2" customHeight="1" x14ac:dyDescent="0.25">
      <c r="A5" s="31">
        <v>12.2</v>
      </c>
      <c r="B5" s="6">
        <f>SUM(A5)*2.79</f>
        <v>34.037999999999997</v>
      </c>
      <c r="C5" s="27" t="s">
        <v>30</v>
      </c>
      <c r="D5" s="28"/>
      <c r="E5" s="28"/>
      <c r="F5" s="28"/>
      <c r="G5" s="28"/>
      <c r="H5" s="18"/>
      <c r="I5" s="18"/>
      <c r="J5" s="18"/>
      <c r="K5" s="18"/>
      <c r="L5" s="18"/>
      <c r="M5" s="18"/>
      <c r="N5" s="18"/>
      <c r="O5" s="18"/>
    </row>
    <row r="6" spans="1:15" s="4" customFormat="1" ht="19.5" customHeight="1" x14ac:dyDescent="0.25">
      <c r="A6" s="31"/>
      <c r="B6" s="5">
        <f>SUM(B5)*20%</f>
        <v>6.8075999999999999</v>
      </c>
      <c r="C6" s="27"/>
      <c r="D6" s="28"/>
      <c r="E6" s="28"/>
      <c r="F6" s="28"/>
      <c r="G6" s="28"/>
      <c r="H6" s="18"/>
      <c r="I6" s="18"/>
      <c r="J6" s="18"/>
      <c r="K6" s="18"/>
      <c r="L6" s="18"/>
      <c r="M6" s="18"/>
      <c r="N6" s="18"/>
      <c r="O6" s="18"/>
    </row>
    <row r="7" spans="1:15" s="4" customFormat="1" ht="21.2" customHeight="1" x14ac:dyDescent="0.25">
      <c r="A7" s="31">
        <v>14.7</v>
      </c>
      <c r="B7" s="6">
        <f>SUM(A7)*2.79</f>
        <v>41.012999999999998</v>
      </c>
      <c r="C7" s="7">
        <f>SUM((A7-A5)*2.79)</f>
        <v>6.9749999999999996</v>
      </c>
      <c r="D7" s="29" t="s">
        <v>17</v>
      </c>
      <c r="E7" s="30"/>
      <c r="F7" s="30"/>
    </row>
    <row r="8" spans="1:15" s="4" customFormat="1" ht="21.2" customHeight="1" x14ac:dyDescent="0.25">
      <c r="A8" s="31"/>
      <c r="B8" s="8">
        <f t="shared" ref="B8:G16" si="0">SUM(B7)*20%</f>
        <v>8.2026000000000003</v>
      </c>
      <c r="C8" s="9">
        <f t="shared" si="0"/>
        <v>1.395</v>
      </c>
      <c r="D8" s="29"/>
      <c r="E8" s="30"/>
      <c r="F8" s="30"/>
    </row>
    <row r="9" spans="1:15" s="4" customFormat="1" ht="21.2" customHeight="1" x14ac:dyDescent="0.25">
      <c r="A9" s="31">
        <v>15.2</v>
      </c>
      <c r="B9" s="6">
        <f>SUM(A9)*2.79</f>
        <v>42.408000000000001</v>
      </c>
      <c r="C9" s="7">
        <f>SUM((A9-A5)*2.79)</f>
        <v>8.370000000000001</v>
      </c>
      <c r="D9" s="7">
        <f>SUM((A9-A7)*2.79)</f>
        <v>1.395</v>
      </c>
      <c r="E9" s="32" t="s">
        <v>18</v>
      </c>
      <c r="F9" s="32"/>
      <c r="G9" s="32"/>
    </row>
    <row r="10" spans="1:15" s="4" customFormat="1" ht="21.2" customHeight="1" x14ac:dyDescent="0.25">
      <c r="A10" s="31"/>
      <c r="B10" s="8">
        <f t="shared" ref="B10" si="1">SUM(B9)*20%</f>
        <v>8.4816000000000003</v>
      </c>
      <c r="C10" s="9">
        <f t="shared" si="0"/>
        <v>1.6740000000000004</v>
      </c>
      <c r="D10" s="9">
        <f t="shared" si="0"/>
        <v>0.27900000000000003</v>
      </c>
      <c r="E10" s="32"/>
      <c r="F10" s="32"/>
      <c r="G10" s="32"/>
    </row>
    <row r="11" spans="1:15" s="4" customFormat="1" ht="21.2" customHeight="1" x14ac:dyDescent="0.25">
      <c r="A11" s="31">
        <v>16.7</v>
      </c>
      <c r="B11" s="6">
        <f>SUM(A11)*2.79</f>
        <v>46.592999999999996</v>
      </c>
      <c r="C11" s="7">
        <f>SUM((A11-A5)*2.79)</f>
        <v>12.555</v>
      </c>
      <c r="D11" s="7">
        <f>SUM((A11-A7)*2.79)</f>
        <v>5.58</v>
      </c>
      <c r="E11" s="7">
        <f>SUM((A11-A9)*2.79)</f>
        <v>4.1850000000000005</v>
      </c>
      <c r="F11" s="29" t="s">
        <v>19</v>
      </c>
      <c r="G11" s="30"/>
      <c r="H11" s="30"/>
      <c r="I11" s="30"/>
    </row>
    <row r="12" spans="1:15" s="4" customFormat="1" ht="21.2" customHeight="1" x14ac:dyDescent="0.25">
      <c r="A12" s="31"/>
      <c r="B12" s="8">
        <f t="shared" ref="B12" si="2">SUM(B11)*20%</f>
        <v>9.3186</v>
      </c>
      <c r="C12" s="9">
        <f t="shared" si="0"/>
        <v>2.5110000000000001</v>
      </c>
      <c r="D12" s="9">
        <f t="shared" si="0"/>
        <v>1.1160000000000001</v>
      </c>
      <c r="E12" s="9">
        <f t="shared" si="0"/>
        <v>0.83700000000000019</v>
      </c>
      <c r="F12" s="29"/>
      <c r="G12" s="30"/>
      <c r="H12" s="30"/>
      <c r="I12" s="30"/>
    </row>
    <row r="13" spans="1:15" s="4" customFormat="1" ht="21.2" customHeight="1" x14ac:dyDescent="0.25">
      <c r="A13" s="31">
        <v>18.100000000000001</v>
      </c>
      <c r="B13" s="6">
        <f>SUM(A13)*2.79</f>
        <v>50.499000000000002</v>
      </c>
      <c r="C13" s="7">
        <f>SUM((A13-A5)*2.79)</f>
        <v>16.461000000000006</v>
      </c>
      <c r="D13" s="7">
        <f>SUM((A13-A7)*2.79)</f>
        <v>9.486000000000006</v>
      </c>
      <c r="E13" s="7">
        <f>SUM((A13-A9)*2.79)</f>
        <v>8.0910000000000064</v>
      </c>
      <c r="F13" s="7">
        <f>SUM((A13-A11)*2.79)</f>
        <v>3.9060000000000059</v>
      </c>
      <c r="G13" s="29" t="s">
        <v>20</v>
      </c>
      <c r="H13" s="30"/>
      <c r="I13" s="30"/>
      <c r="J13" s="30"/>
    </row>
    <row r="14" spans="1:15" s="4" customFormat="1" ht="21.2" customHeight="1" x14ac:dyDescent="0.25">
      <c r="A14" s="31"/>
      <c r="B14" s="8">
        <f t="shared" ref="B14" si="3">SUM(B13)*20%</f>
        <v>10.099800000000002</v>
      </c>
      <c r="C14" s="9">
        <f t="shared" si="0"/>
        <v>3.2922000000000011</v>
      </c>
      <c r="D14" s="9">
        <f t="shared" si="0"/>
        <v>1.8972000000000013</v>
      </c>
      <c r="E14" s="9">
        <f t="shared" si="0"/>
        <v>1.6182000000000014</v>
      </c>
      <c r="F14" s="9">
        <f t="shared" si="0"/>
        <v>0.78120000000000123</v>
      </c>
      <c r="G14" s="29"/>
      <c r="H14" s="30"/>
      <c r="I14" s="30"/>
      <c r="J14" s="30"/>
    </row>
    <row r="15" spans="1:15" s="4" customFormat="1" ht="21.2" customHeight="1" x14ac:dyDescent="0.25">
      <c r="A15" s="31">
        <v>21</v>
      </c>
      <c r="B15" s="10">
        <f>SUM(A15)*2.79</f>
        <v>58.59</v>
      </c>
      <c r="C15" s="7">
        <f>SUM((A15-A5)*2.79)</f>
        <v>24.552000000000003</v>
      </c>
      <c r="D15" s="7">
        <f>SUM((A15-A7)*2.79)</f>
        <v>17.577000000000002</v>
      </c>
      <c r="E15" s="7">
        <f>SUM((A15-A9)*2.79)</f>
        <v>16.182000000000002</v>
      </c>
      <c r="F15" s="7">
        <f>SUM((A15-A11)*2.79)</f>
        <v>11.997000000000002</v>
      </c>
      <c r="G15" s="7">
        <f>SUM((A15-A13)*2.79)</f>
        <v>8.0909999999999958</v>
      </c>
      <c r="H15" s="27" t="s">
        <v>21</v>
      </c>
      <c r="I15" s="28"/>
      <c r="J15" s="28"/>
      <c r="K15" s="28"/>
      <c r="L15" s="28"/>
      <c r="M15" s="18"/>
      <c r="N15" s="18"/>
      <c r="O15" s="18"/>
    </row>
    <row r="16" spans="1:15" s="4" customFormat="1" ht="21.2" customHeight="1" x14ac:dyDescent="0.25">
      <c r="A16" s="31"/>
      <c r="B16" s="8">
        <f t="shared" ref="B16" si="4">SUM(B15)*20%</f>
        <v>11.718000000000002</v>
      </c>
      <c r="C16" s="9">
        <f t="shared" si="0"/>
        <v>4.910400000000001</v>
      </c>
      <c r="D16" s="9">
        <f t="shared" si="0"/>
        <v>3.5154000000000005</v>
      </c>
      <c r="E16" s="9">
        <f t="shared" si="0"/>
        <v>3.2364000000000006</v>
      </c>
      <c r="F16" s="9">
        <f t="shared" si="0"/>
        <v>2.3994000000000004</v>
      </c>
      <c r="G16" s="9">
        <f t="shared" si="0"/>
        <v>1.6181999999999992</v>
      </c>
      <c r="H16" s="27"/>
      <c r="I16" s="28"/>
      <c r="J16" s="28"/>
      <c r="K16" s="28"/>
      <c r="L16" s="28"/>
      <c r="M16" s="18"/>
      <c r="N16" s="18"/>
      <c r="O16" s="18"/>
    </row>
    <row r="17" spans="1:15" s="1" customFormat="1" ht="15.75" x14ac:dyDescent="0.25">
      <c r="N17" s="2"/>
      <c r="O17" s="2"/>
    </row>
    <row r="18" spans="1:15" s="1" customFormat="1" ht="15.75" x14ac:dyDescent="0.25">
      <c r="A18" s="33" t="s">
        <v>56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s="1" customFormat="1" ht="15.75" x14ac:dyDescent="0.25">
      <c r="A19" s="33" t="s">
        <v>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s="1" customFormat="1" ht="18.75" x14ac:dyDescent="0.3">
      <c r="A20" s="17" t="s">
        <v>57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6"/>
      <c r="O20" s="16"/>
    </row>
    <row r="21" spans="1:15" s="1" customFormat="1" ht="18.75" x14ac:dyDescent="0.3">
      <c r="A21" s="25" t="s">
        <v>4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5" s="1" customFormat="1" ht="18.75" x14ac:dyDescent="0.3">
      <c r="A22" s="25" t="s">
        <v>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5" s="1" customFormat="1" ht="18.75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  <row r="24" spans="1:15" s="1" customFormat="1" ht="18.75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pans="1:15" s="1" customFormat="1" ht="15.75" x14ac:dyDescent="0.25"/>
    <row r="26" spans="1:15" s="1" customFormat="1" ht="15.75" x14ac:dyDescent="0.25">
      <c r="A26" s="26" t="s">
        <v>15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 s="1" customFormat="1" ht="15.75" x14ac:dyDescent="0.25"/>
    <row r="28" spans="1:15" s="1" customFormat="1" ht="15.75" x14ac:dyDescent="0.25"/>
    <row r="29" spans="1:15" s="1" customFormat="1" ht="15.75" x14ac:dyDescent="0.25"/>
    <row r="30" spans="1:15" s="1" customFormat="1" ht="15.75" x14ac:dyDescent="0.25"/>
    <row r="31" spans="1:15" s="1" customFormat="1" ht="15.75" x14ac:dyDescent="0.25"/>
    <row r="32" spans="1:15" s="1" customFormat="1" ht="15.75" x14ac:dyDescent="0.25"/>
    <row r="33" s="1" customFormat="1" ht="15.75" x14ac:dyDescent="0.25"/>
    <row r="34" s="1" customFormat="1" ht="15.75" x14ac:dyDescent="0.25"/>
    <row r="35" s="1" customFormat="1" ht="15.75" x14ac:dyDescent="0.25"/>
    <row r="36" s="1" customFormat="1" ht="15.75" x14ac:dyDescent="0.25"/>
    <row r="37" s="1" customFormat="1" ht="15.75" x14ac:dyDescent="0.25"/>
    <row r="38" s="1" customFormat="1" ht="15.75" x14ac:dyDescent="0.25"/>
    <row r="39" s="1" customFormat="1" ht="15.75" x14ac:dyDescent="0.25"/>
    <row r="40" s="1" customFormat="1" ht="15.75" x14ac:dyDescent="0.25"/>
    <row r="41" s="1" customFormat="1" ht="15.75" x14ac:dyDescent="0.25"/>
    <row r="42" s="1" customFormat="1" ht="15.75" x14ac:dyDescent="0.25"/>
    <row r="43" s="1" customFormat="1" ht="15.75" x14ac:dyDescent="0.25"/>
    <row r="44" s="1" customFormat="1" ht="15.75" x14ac:dyDescent="0.25"/>
    <row r="45" s="1" customFormat="1" ht="15.75" x14ac:dyDescent="0.25"/>
    <row r="46" s="1" customFormat="1" ht="15.75" x14ac:dyDescent="0.25"/>
    <row r="47" s="1" customFormat="1" ht="15.75" x14ac:dyDescent="0.25"/>
    <row r="48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="1" customFormat="1" ht="15.75" x14ac:dyDescent="0.25"/>
    <row r="114" s="1" customFormat="1" ht="15.75" x14ac:dyDescent="0.25"/>
    <row r="115" s="1" customFormat="1" ht="15.75" x14ac:dyDescent="0.25"/>
    <row r="116" s="1" customFormat="1" ht="15.75" x14ac:dyDescent="0.25"/>
    <row r="117" s="1" customFormat="1" ht="15.75" x14ac:dyDescent="0.25"/>
    <row r="118" s="1" customFormat="1" ht="15.75" x14ac:dyDescent="0.25"/>
    <row r="119" s="1" customFormat="1" ht="15.75" x14ac:dyDescent="0.25"/>
    <row r="120" s="1" customFormat="1" ht="15.75" x14ac:dyDescent="0.25"/>
    <row r="121" s="1" customFormat="1" ht="15.75" x14ac:dyDescent="0.25"/>
  </sheetData>
  <mergeCells count="20">
    <mergeCell ref="A7:A8"/>
    <mergeCell ref="A1:O1"/>
    <mergeCell ref="A2:O2"/>
    <mergeCell ref="B4:C4"/>
    <mergeCell ref="A5:A6"/>
    <mergeCell ref="C5:G6"/>
    <mergeCell ref="D7:F8"/>
    <mergeCell ref="A9:A10"/>
    <mergeCell ref="E9:G10"/>
    <mergeCell ref="A11:A12"/>
    <mergeCell ref="A13:A14"/>
    <mergeCell ref="F11:I12"/>
    <mergeCell ref="G13:J14"/>
    <mergeCell ref="A22:K22"/>
    <mergeCell ref="A26:O26"/>
    <mergeCell ref="A15:A16"/>
    <mergeCell ref="H15:L16"/>
    <mergeCell ref="A18:O18"/>
    <mergeCell ref="A19:O19"/>
    <mergeCell ref="A21:K21"/>
  </mergeCells>
  <pageMargins left="0.59055118110236227" right="0.39370078740157483" top="0.39370078740157483" bottom="0.39370078740157483" header="0" footer="0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5"/>
  <sheetViews>
    <sheetView tabSelected="1" view="pageBreakPreview" zoomScale="60" zoomScaleNormal="80" workbookViewId="0">
      <selection activeCell="I9" sqref="I9"/>
    </sheetView>
  </sheetViews>
  <sheetFormatPr defaultRowHeight="15" x14ac:dyDescent="0.25"/>
  <cols>
    <col min="2" max="2" width="11.85546875" customWidth="1"/>
    <col min="3" max="3" width="11.42578125" customWidth="1"/>
  </cols>
  <sheetData>
    <row r="1" spans="1:15" ht="51.75" customHeight="1" x14ac:dyDescent="0.3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" customFormat="1" ht="22.5" x14ac:dyDescent="0.3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s="1" customFormat="1" ht="15.75" x14ac:dyDescent="0.25"/>
    <row r="4" spans="1:15" s="3" customFormat="1" ht="21.2" customHeight="1" x14ac:dyDescent="0.3">
      <c r="A4" s="3" t="s">
        <v>1</v>
      </c>
      <c r="B4" s="35" t="s">
        <v>0</v>
      </c>
      <c r="C4" s="35"/>
    </row>
    <row r="5" spans="1:15" s="4" customFormat="1" ht="21.2" customHeight="1" x14ac:dyDescent="0.25">
      <c r="A5" s="36">
        <v>5.2</v>
      </c>
      <c r="B5" s="6">
        <f>SUM(A5)*2.79</f>
        <v>14.508000000000001</v>
      </c>
      <c r="C5" s="27" t="s">
        <v>31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s="4" customFormat="1" ht="19.5" customHeight="1" x14ac:dyDescent="0.25">
      <c r="A6" s="37"/>
      <c r="B6" s="5">
        <f>SUM(B5)*20%</f>
        <v>2.9016000000000002</v>
      </c>
      <c r="C6" s="27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s="4" customFormat="1" ht="21.2" customHeight="1" x14ac:dyDescent="0.25">
      <c r="A7" s="36">
        <v>8.1</v>
      </c>
      <c r="B7" s="6">
        <f>SUM(A7)*2.79</f>
        <v>22.599</v>
      </c>
      <c r="C7" s="7">
        <f>SUM((A7-A5)*2.79)</f>
        <v>8.0909999999999993</v>
      </c>
      <c r="D7" s="38" t="s">
        <v>32</v>
      </c>
      <c r="E7" s="38"/>
    </row>
    <row r="8" spans="1:15" s="4" customFormat="1" ht="21.2" customHeight="1" x14ac:dyDescent="0.25">
      <c r="A8" s="37"/>
      <c r="B8" s="8">
        <f t="shared" ref="B8:I20" si="0">SUM(B7)*20%</f>
        <v>4.5198</v>
      </c>
      <c r="C8" s="9">
        <f t="shared" si="0"/>
        <v>1.6181999999999999</v>
      </c>
      <c r="D8" s="38"/>
      <c r="E8" s="38"/>
    </row>
    <row r="9" spans="1:15" s="4" customFormat="1" ht="21.2" customHeight="1" x14ac:dyDescent="0.25">
      <c r="A9" s="36">
        <v>12.6</v>
      </c>
      <c r="B9" s="6">
        <f>SUM(A9)*2.79</f>
        <v>35.153999999999996</v>
      </c>
      <c r="C9" s="7">
        <f>SUM((A9-A5)*2.79)</f>
        <v>20.645999999999997</v>
      </c>
      <c r="D9" s="7">
        <f>SUM((A9-A7)*2.79)</f>
        <v>12.555</v>
      </c>
      <c r="E9" s="29" t="s">
        <v>38</v>
      </c>
      <c r="F9" s="30"/>
      <c r="G9" s="30"/>
    </row>
    <row r="10" spans="1:15" s="4" customFormat="1" ht="21.2" customHeight="1" x14ac:dyDescent="0.25">
      <c r="A10" s="37"/>
      <c r="B10" s="8">
        <f t="shared" ref="B10" si="1">SUM(B9)*20%</f>
        <v>7.0307999999999993</v>
      </c>
      <c r="C10" s="9">
        <f t="shared" si="0"/>
        <v>4.1292</v>
      </c>
      <c r="D10" s="9">
        <f t="shared" si="0"/>
        <v>2.5110000000000001</v>
      </c>
      <c r="E10" s="29"/>
      <c r="F10" s="30"/>
      <c r="G10" s="30"/>
    </row>
    <row r="11" spans="1:15" s="4" customFormat="1" ht="21.2" customHeight="1" x14ac:dyDescent="0.25">
      <c r="A11" s="36">
        <v>15.4</v>
      </c>
      <c r="B11" s="6">
        <f>SUM(A11)*2.79</f>
        <v>42.966000000000001</v>
      </c>
      <c r="C11" s="7">
        <f>SUM((A11-A5)*2.79)</f>
        <v>28.457999999999998</v>
      </c>
      <c r="D11" s="7">
        <f>SUM((A11-A7)*2.79)</f>
        <v>20.367000000000001</v>
      </c>
      <c r="E11" s="7">
        <f>SUM((A11-A9)*2.79)</f>
        <v>7.8120000000000021</v>
      </c>
      <c r="F11" s="29" t="s">
        <v>33</v>
      </c>
      <c r="G11" s="30"/>
      <c r="H11" s="30"/>
    </row>
    <row r="12" spans="1:15" s="4" customFormat="1" ht="21.2" customHeight="1" x14ac:dyDescent="0.25">
      <c r="A12" s="37"/>
      <c r="B12" s="8">
        <f t="shared" ref="B12" si="2">SUM(B11)*20%</f>
        <v>8.5932000000000013</v>
      </c>
      <c r="C12" s="9">
        <f t="shared" si="0"/>
        <v>5.6916000000000002</v>
      </c>
      <c r="D12" s="9">
        <f t="shared" si="0"/>
        <v>4.0734000000000004</v>
      </c>
      <c r="E12" s="9">
        <f t="shared" si="0"/>
        <v>1.5624000000000005</v>
      </c>
      <c r="F12" s="29"/>
      <c r="G12" s="30"/>
      <c r="H12" s="30"/>
    </row>
    <row r="13" spans="1:15" s="4" customFormat="1" ht="21.2" customHeight="1" x14ac:dyDescent="0.25">
      <c r="A13" s="36">
        <v>18.2</v>
      </c>
      <c r="B13" s="6">
        <f>SUM(A13)*2.79</f>
        <v>50.777999999999999</v>
      </c>
      <c r="C13" s="7">
        <f>SUM((A13-A5)*2.79)</f>
        <v>36.270000000000003</v>
      </c>
      <c r="D13" s="7">
        <f>SUM((A13-A7)*2.79)</f>
        <v>28.178999999999998</v>
      </c>
      <c r="E13" s="7">
        <f>SUM((A13-A9)*2.79)</f>
        <v>15.623999999999999</v>
      </c>
      <c r="F13" s="7">
        <f>SUM((A13-A11)*2.79)</f>
        <v>7.8119999999999967</v>
      </c>
      <c r="G13" s="29" t="s">
        <v>34</v>
      </c>
      <c r="H13" s="30"/>
      <c r="I13" s="30"/>
    </row>
    <row r="14" spans="1:15" s="4" customFormat="1" ht="21.2" customHeight="1" x14ac:dyDescent="0.25">
      <c r="A14" s="37"/>
      <c r="B14" s="8">
        <f t="shared" ref="B14" si="3">SUM(B13)*20%</f>
        <v>10.1556</v>
      </c>
      <c r="C14" s="9">
        <f t="shared" si="0"/>
        <v>7.2540000000000013</v>
      </c>
      <c r="D14" s="9">
        <f t="shared" si="0"/>
        <v>5.6357999999999997</v>
      </c>
      <c r="E14" s="9">
        <f t="shared" si="0"/>
        <v>3.1248</v>
      </c>
      <c r="F14" s="9">
        <f t="shared" si="0"/>
        <v>1.5623999999999993</v>
      </c>
      <c r="G14" s="29"/>
      <c r="H14" s="30"/>
      <c r="I14" s="30"/>
    </row>
    <row r="15" spans="1:15" s="4" customFormat="1" ht="21.2" customHeight="1" x14ac:dyDescent="0.25">
      <c r="A15" s="36">
        <v>20.3</v>
      </c>
      <c r="B15" s="10">
        <f>SUM(A15)*2.79</f>
        <v>56.637</v>
      </c>
      <c r="C15" s="7">
        <f>SUM((A15-A5)*2.79)</f>
        <v>42.129000000000005</v>
      </c>
      <c r="D15" s="7">
        <f>SUM((A15-A7)*2.79)</f>
        <v>34.038000000000004</v>
      </c>
      <c r="E15" s="7">
        <f>SUM((A15-A9)*2.79)</f>
        <v>21.483000000000004</v>
      </c>
      <c r="F15" s="7">
        <f>SUM((A15-A11)*2.79)</f>
        <v>13.671000000000001</v>
      </c>
      <c r="G15" s="7">
        <f>SUM((A15-A13)*2.79)</f>
        <v>5.8590000000000044</v>
      </c>
      <c r="H15" s="27" t="s">
        <v>35</v>
      </c>
      <c r="I15" s="28"/>
      <c r="J15" s="28"/>
      <c r="K15" s="28"/>
      <c r="L15" s="28"/>
      <c r="M15" s="18"/>
      <c r="N15" s="18"/>
      <c r="O15" s="18"/>
    </row>
    <row r="16" spans="1:15" s="4" customFormat="1" ht="21.2" customHeight="1" x14ac:dyDescent="0.25">
      <c r="A16" s="37"/>
      <c r="B16" s="8">
        <f t="shared" ref="B16" si="4">SUM(B15)*20%</f>
        <v>11.327400000000001</v>
      </c>
      <c r="C16" s="9">
        <f t="shared" si="0"/>
        <v>8.4258000000000006</v>
      </c>
      <c r="D16" s="9">
        <f t="shared" si="0"/>
        <v>6.8076000000000008</v>
      </c>
      <c r="E16" s="9">
        <f t="shared" si="0"/>
        <v>4.2966000000000006</v>
      </c>
      <c r="F16" s="9">
        <f t="shared" si="0"/>
        <v>2.7342000000000004</v>
      </c>
      <c r="G16" s="9">
        <f t="shared" si="0"/>
        <v>1.1718000000000008</v>
      </c>
      <c r="H16" s="27"/>
      <c r="I16" s="28"/>
      <c r="J16" s="28"/>
      <c r="K16" s="28"/>
      <c r="L16" s="28"/>
      <c r="M16" s="18"/>
      <c r="N16" s="18"/>
      <c r="O16" s="18"/>
    </row>
    <row r="17" spans="1:15" s="4" customFormat="1" ht="21.2" customHeight="1" x14ac:dyDescent="0.25">
      <c r="A17" s="36">
        <v>23.8</v>
      </c>
      <c r="B17" s="6">
        <f>SUM(A17)*2.79</f>
        <v>66.402000000000001</v>
      </c>
      <c r="C17" s="7">
        <f>SUM((A17-A5)*2.79)</f>
        <v>51.894000000000005</v>
      </c>
      <c r="D17" s="7">
        <f>SUM((A17-A7)*2.79)</f>
        <v>43.803000000000004</v>
      </c>
      <c r="E17" s="7">
        <f>SUM((A17-A9)*2.79)</f>
        <v>31.248000000000005</v>
      </c>
      <c r="F17" s="7">
        <f>SUM((A17-A11)*2.79)</f>
        <v>23.436</v>
      </c>
      <c r="G17" s="7">
        <f>SUM((A17-A13)*2.79)</f>
        <v>15.624000000000004</v>
      </c>
      <c r="H17" s="7">
        <f>SUM((A17-A15)*2.79)</f>
        <v>9.7650000000000006</v>
      </c>
      <c r="I17" s="32" t="s">
        <v>36</v>
      </c>
      <c r="J17" s="32"/>
      <c r="K17" s="32"/>
      <c r="L17" s="32"/>
    </row>
    <row r="18" spans="1:15" s="4" customFormat="1" ht="21.2" customHeight="1" x14ac:dyDescent="0.25">
      <c r="A18" s="37"/>
      <c r="B18" s="8">
        <f t="shared" ref="B18" si="5">SUM(B17)*20%</f>
        <v>13.2804</v>
      </c>
      <c r="C18" s="9">
        <f t="shared" si="0"/>
        <v>10.378800000000002</v>
      </c>
      <c r="D18" s="9">
        <f t="shared" si="0"/>
        <v>8.7606000000000019</v>
      </c>
      <c r="E18" s="9">
        <f t="shared" si="0"/>
        <v>6.2496000000000009</v>
      </c>
      <c r="F18" s="9">
        <f t="shared" si="0"/>
        <v>4.6871999999999998</v>
      </c>
      <c r="G18" s="9">
        <f t="shared" si="0"/>
        <v>3.1248000000000009</v>
      </c>
      <c r="H18" s="9">
        <f t="shared" si="0"/>
        <v>1.9530000000000003</v>
      </c>
      <c r="I18" s="32"/>
      <c r="J18" s="32"/>
      <c r="K18" s="32"/>
      <c r="L18" s="32"/>
    </row>
    <row r="19" spans="1:15" s="4" customFormat="1" ht="21.2" customHeight="1" x14ac:dyDescent="0.25">
      <c r="A19" s="36">
        <v>24.8</v>
      </c>
      <c r="B19" s="6">
        <f>SUM(A19)*2.79</f>
        <v>69.192000000000007</v>
      </c>
      <c r="C19" s="7">
        <f>SUM((A19-A5)*2.79)</f>
        <v>54.684000000000005</v>
      </c>
      <c r="D19" s="7">
        <f>SUM((A19-A7)*2.79)</f>
        <v>46.593000000000011</v>
      </c>
      <c r="E19" s="7">
        <f>SUM((A19-A9)*2.79)</f>
        <v>34.038000000000004</v>
      </c>
      <c r="F19" s="7">
        <f>SUM((A19-A11)*2.79)</f>
        <v>26.226000000000003</v>
      </c>
      <c r="G19" s="7">
        <f>SUM((A19-A13)*2.79)</f>
        <v>18.414000000000005</v>
      </c>
      <c r="H19" s="7">
        <f>SUM((A19-A15)*2.79)</f>
        <v>12.555</v>
      </c>
      <c r="I19" s="7">
        <f>SUM((A19-A17)*2.79)</f>
        <v>2.79</v>
      </c>
      <c r="J19" s="32" t="s">
        <v>37</v>
      </c>
      <c r="K19" s="32"/>
      <c r="L19" s="32"/>
    </row>
    <row r="20" spans="1:15" s="4" customFormat="1" ht="21.2" customHeight="1" x14ac:dyDescent="0.25">
      <c r="A20" s="37"/>
      <c r="B20" s="8">
        <f t="shared" ref="B20" si="6">SUM(B19)*20%</f>
        <v>13.838400000000002</v>
      </c>
      <c r="C20" s="9">
        <f t="shared" si="0"/>
        <v>10.936800000000002</v>
      </c>
      <c r="D20" s="9">
        <f t="shared" si="0"/>
        <v>9.3186000000000018</v>
      </c>
      <c r="E20" s="9">
        <f t="shared" si="0"/>
        <v>6.8076000000000008</v>
      </c>
      <c r="F20" s="9">
        <f t="shared" si="0"/>
        <v>5.2452000000000005</v>
      </c>
      <c r="G20" s="9">
        <f t="shared" si="0"/>
        <v>3.6828000000000012</v>
      </c>
      <c r="H20" s="9">
        <f t="shared" si="0"/>
        <v>2.5110000000000001</v>
      </c>
      <c r="I20" s="9">
        <f t="shared" si="0"/>
        <v>0.55800000000000005</v>
      </c>
      <c r="J20" s="32"/>
      <c r="K20" s="32"/>
      <c r="L20" s="32"/>
    </row>
    <row r="21" spans="1:15" s="1" customFormat="1" ht="15.75" x14ac:dyDescent="0.25">
      <c r="N21" s="2"/>
      <c r="O21" s="2"/>
    </row>
    <row r="22" spans="1:15" s="1" customFormat="1" ht="15.75" x14ac:dyDescent="0.25">
      <c r="A22" s="33" t="s">
        <v>56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s="1" customFormat="1" ht="15.75" x14ac:dyDescent="0.25">
      <c r="A23" s="33" t="s">
        <v>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s="1" customFormat="1" ht="18.75" x14ac:dyDescent="0.3">
      <c r="A24" s="17" t="s">
        <v>57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6"/>
      <c r="O24" s="16"/>
    </row>
    <row r="25" spans="1:15" s="1" customFormat="1" ht="18.75" x14ac:dyDescent="0.3">
      <c r="A25" s="25" t="s">
        <v>4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5" s="1" customFormat="1" ht="18.75" x14ac:dyDescent="0.3">
      <c r="A26" s="25" t="s">
        <v>5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5" s="1" customFormat="1" ht="18.75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5" s="1" customFormat="1" ht="18.75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5" s="1" customFormat="1" ht="15.75" x14ac:dyDescent="0.25"/>
    <row r="30" spans="1:15" s="1" customFormat="1" ht="15.75" x14ac:dyDescent="0.25">
      <c r="A30" s="26" t="s">
        <v>15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 s="1" customFormat="1" ht="15.75" x14ac:dyDescent="0.25"/>
    <row r="32" spans="1:15" s="1" customFormat="1" ht="15.75" x14ac:dyDescent="0.25"/>
    <row r="33" s="1" customFormat="1" ht="15.75" x14ac:dyDescent="0.25"/>
    <row r="34" s="1" customFormat="1" ht="15.75" x14ac:dyDescent="0.25"/>
    <row r="35" s="1" customFormat="1" ht="15.75" x14ac:dyDescent="0.25"/>
    <row r="36" s="1" customFormat="1" ht="15.75" x14ac:dyDescent="0.25"/>
    <row r="37" s="1" customFormat="1" ht="15.75" x14ac:dyDescent="0.25"/>
    <row r="38" s="1" customFormat="1" ht="15.75" x14ac:dyDescent="0.25"/>
    <row r="39" s="1" customFormat="1" ht="15.75" x14ac:dyDescent="0.25"/>
    <row r="40" s="1" customFormat="1" ht="15.75" x14ac:dyDescent="0.25"/>
    <row r="41" s="1" customFormat="1" ht="15.75" x14ac:dyDescent="0.25"/>
    <row r="42" s="1" customFormat="1" ht="15.75" x14ac:dyDescent="0.25"/>
    <row r="43" s="1" customFormat="1" ht="15.75" x14ac:dyDescent="0.25"/>
    <row r="44" s="1" customFormat="1" ht="15.75" x14ac:dyDescent="0.25"/>
    <row r="45" s="1" customFormat="1" ht="15.75" x14ac:dyDescent="0.25"/>
    <row r="46" s="1" customFormat="1" ht="15.75" x14ac:dyDescent="0.25"/>
    <row r="47" s="1" customFormat="1" ht="15.75" x14ac:dyDescent="0.25"/>
    <row r="48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="1" customFormat="1" ht="15.75" x14ac:dyDescent="0.25"/>
    <row r="114" s="1" customFormat="1" ht="15.75" x14ac:dyDescent="0.25"/>
    <row r="115" s="1" customFormat="1" ht="15.75" x14ac:dyDescent="0.25"/>
    <row r="116" s="1" customFormat="1" ht="15.75" x14ac:dyDescent="0.25"/>
    <row r="117" s="1" customFormat="1" ht="15.75" x14ac:dyDescent="0.25"/>
    <row r="118" s="1" customFormat="1" ht="15.75" x14ac:dyDescent="0.25"/>
    <row r="119" s="1" customFormat="1" ht="15.75" x14ac:dyDescent="0.25"/>
    <row r="120" s="1" customFormat="1" ht="15.75" x14ac:dyDescent="0.25"/>
    <row r="121" s="1" customFormat="1" ht="15.75" x14ac:dyDescent="0.25"/>
    <row r="122" s="1" customFormat="1" ht="15.75" x14ac:dyDescent="0.25"/>
    <row r="123" s="1" customFormat="1" ht="15.75" x14ac:dyDescent="0.25"/>
    <row r="124" s="1" customFormat="1" ht="15.75" x14ac:dyDescent="0.25"/>
    <row r="125" s="1" customFormat="1" ht="15.75" x14ac:dyDescent="0.25"/>
  </sheetData>
  <mergeCells count="24">
    <mergeCell ref="A7:A8"/>
    <mergeCell ref="D7:E8"/>
    <mergeCell ref="A1:O1"/>
    <mergeCell ref="A2:O2"/>
    <mergeCell ref="B4:C4"/>
    <mergeCell ref="A5:A6"/>
    <mergeCell ref="C5:O6"/>
    <mergeCell ref="A9:A10"/>
    <mergeCell ref="E9:G10"/>
    <mergeCell ref="A11:A12"/>
    <mergeCell ref="F11:H12"/>
    <mergeCell ref="A13:A14"/>
    <mergeCell ref="G13:I14"/>
    <mergeCell ref="A15:A16"/>
    <mergeCell ref="H15:L16"/>
    <mergeCell ref="A17:A18"/>
    <mergeCell ref="I17:L18"/>
    <mergeCell ref="A19:A20"/>
    <mergeCell ref="J19:L20"/>
    <mergeCell ref="A22:O22"/>
    <mergeCell ref="A23:O23"/>
    <mergeCell ref="A25:K25"/>
    <mergeCell ref="A26:K26"/>
    <mergeCell ref="A30:O30"/>
  </mergeCells>
  <pageMargins left="0.59055118110236227" right="0.39370078740157483" top="0.39370078740157483" bottom="0.39370078740157483" header="0" footer="0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1"/>
  <sheetViews>
    <sheetView view="pageBreakPreview" topLeftCell="A16" zoomScale="60" zoomScaleNormal="80" workbookViewId="0">
      <selection activeCell="N36" sqref="N36"/>
    </sheetView>
  </sheetViews>
  <sheetFormatPr defaultRowHeight="15" x14ac:dyDescent="0.25"/>
  <cols>
    <col min="2" max="2" width="11.85546875" customWidth="1"/>
    <col min="3" max="3" width="9.140625" customWidth="1"/>
    <col min="17" max="19" width="9.140625" customWidth="1"/>
  </cols>
  <sheetData>
    <row r="1" spans="1:19" ht="57.75" customHeight="1" x14ac:dyDescent="0.3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9" s="1" customFormat="1" ht="22.5" x14ac:dyDescent="0.3">
      <c r="A2" s="34" t="s">
        <v>51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9" s="1" customFormat="1" ht="15.75" x14ac:dyDescent="0.25"/>
    <row r="4" spans="1:19" s="3" customFormat="1" ht="21.2" customHeight="1" x14ac:dyDescent="0.3">
      <c r="A4" s="3" t="s">
        <v>1</v>
      </c>
      <c r="B4" s="35" t="s">
        <v>0</v>
      </c>
      <c r="C4" s="35"/>
    </row>
    <row r="5" spans="1:19" s="4" customFormat="1" ht="21.2" customHeight="1" x14ac:dyDescent="0.25">
      <c r="A5" s="31">
        <v>12.2</v>
      </c>
      <c r="B5" s="6">
        <f>SUM(A5)*3.23</f>
        <v>39.405999999999999</v>
      </c>
      <c r="C5" s="27" t="s">
        <v>30</v>
      </c>
      <c r="D5" s="28"/>
      <c r="E5" s="28"/>
      <c r="F5" s="28"/>
      <c r="G5" s="28"/>
      <c r="H5" s="18"/>
      <c r="I5" s="18"/>
      <c r="J5" s="18"/>
      <c r="K5" s="18"/>
      <c r="L5" s="18"/>
      <c r="M5" s="18"/>
      <c r="N5" s="18"/>
      <c r="O5" s="18"/>
      <c r="P5" s="11"/>
      <c r="Q5" s="11"/>
      <c r="R5" s="11"/>
      <c r="S5" s="11"/>
    </row>
    <row r="6" spans="1:19" s="4" customFormat="1" ht="21.2" customHeight="1" x14ac:dyDescent="0.25">
      <c r="A6" s="31"/>
      <c r="B6" s="5">
        <f>SUM(B5)*20%</f>
        <v>7.8811999999999998</v>
      </c>
      <c r="C6" s="27"/>
      <c r="D6" s="28"/>
      <c r="E6" s="28"/>
      <c r="F6" s="28"/>
      <c r="G6" s="28"/>
      <c r="H6" s="18"/>
      <c r="I6" s="18"/>
      <c r="J6" s="18"/>
      <c r="K6" s="18"/>
      <c r="L6" s="18"/>
      <c r="M6" s="18"/>
      <c r="N6" s="18"/>
      <c r="O6" s="18"/>
      <c r="P6" s="11"/>
      <c r="Q6" s="11"/>
      <c r="R6" s="11"/>
      <c r="S6" s="11"/>
    </row>
    <row r="7" spans="1:19" s="4" customFormat="1" ht="21.2" customHeight="1" x14ac:dyDescent="0.25">
      <c r="A7" s="31">
        <v>14.1</v>
      </c>
      <c r="B7" s="6">
        <f>SUM(A7)*3.23</f>
        <v>45.542999999999999</v>
      </c>
      <c r="C7" s="7">
        <f>SUM((A7-A5)*3.23)</f>
        <v>6.1370000000000013</v>
      </c>
      <c r="D7" s="38" t="s">
        <v>12</v>
      </c>
      <c r="E7" s="38"/>
    </row>
    <row r="8" spans="1:19" s="4" customFormat="1" ht="21.2" customHeight="1" x14ac:dyDescent="0.25">
      <c r="A8" s="31"/>
      <c r="B8" s="8">
        <f t="shared" ref="B8:J22" si="0">SUM(B7)*20%</f>
        <v>9.1086000000000009</v>
      </c>
      <c r="C8" s="9">
        <f t="shared" si="0"/>
        <v>1.2274000000000003</v>
      </c>
      <c r="D8" s="38"/>
      <c r="E8" s="38"/>
    </row>
    <row r="9" spans="1:19" s="4" customFormat="1" ht="21.2" customHeight="1" x14ac:dyDescent="0.25">
      <c r="A9" s="31">
        <v>15.2</v>
      </c>
      <c r="B9" s="6">
        <f>SUM(A9)*3.23</f>
        <v>49.095999999999997</v>
      </c>
      <c r="C9" s="7">
        <f>SUM((A9-A5)*3.23)</f>
        <v>9.69</v>
      </c>
      <c r="D9" s="7">
        <f>SUM((A9-A7)*3.23)</f>
        <v>3.552999999999999</v>
      </c>
      <c r="E9" s="32" t="s">
        <v>39</v>
      </c>
      <c r="F9" s="32"/>
      <c r="G9" s="32"/>
    </row>
    <row r="10" spans="1:19" s="4" customFormat="1" ht="21.2" customHeight="1" x14ac:dyDescent="0.25">
      <c r="A10" s="31"/>
      <c r="B10" s="8">
        <f t="shared" ref="B10" si="1">SUM(B9)*20%</f>
        <v>9.8192000000000004</v>
      </c>
      <c r="C10" s="9">
        <f t="shared" si="0"/>
        <v>1.9379999999999999</v>
      </c>
      <c r="D10" s="9">
        <f t="shared" si="0"/>
        <v>0.7105999999999999</v>
      </c>
      <c r="E10" s="32"/>
      <c r="F10" s="32"/>
      <c r="G10" s="32"/>
    </row>
    <row r="11" spans="1:19" s="4" customFormat="1" ht="21.2" customHeight="1" x14ac:dyDescent="0.25">
      <c r="A11" s="31">
        <v>16</v>
      </c>
      <c r="B11" s="6">
        <f>SUM(A11)*3.23</f>
        <v>51.68</v>
      </c>
      <c r="C11" s="7">
        <f>SUM((A11-A5)*3.23)</f>
        <v>12.274000000000003</v>
      </c>
      <c r="D11" s="7">
        <f>SUM((A11-A7)*3.23)</f>
        <v>6.1370000000000013</v>
      </c>
      <c r="E11" s="7">
        <f>SUM((A11-A9)*3.23)</f>
        <v>2.5840000000000023</v>
      </c>
      <c r="F11" s="29" t="s">
        <v>40</v>
      </c>
      <c r="G11" s="30"/>
      <c r="H11" s="30"/>
      <c r="I11" s="30"/>
    </row>
    <row r="12" spans="1:19" s="4" customFormat="1" ht="21.2" customHeight="1" x14ac:dyDescent="0.25">
      <c r="A12" s="31"/>
      <c r="B12" s="8">
        <f t="shared" ref="B12" si="2">SUM(B11)*20%</f>
        <v>10.336</v>
      </c>
      <c r="C12" s="9">
        <f t="shared" si="0"/>
        <v>2.4548000000000005</v>
      </c>
      <c r="D12" s="9">
        <f t="shared" si="0"/>
        <v>1.2274000000000003</v>
      </c>
      <c r="E12" s="9">
        <f t="shared" si="0"/>
        <v>0.51680000000000048</v>
      </c>
      <c r="F12" s="29"/>
      <c r="G12" s="30"/>
      <c r="H12" s="30"/>
      <c r="I12" s="30"/>
    </row>
    <row r="13" spans="1:19" s="4" customFormat="1" ht="21.2" customHeight="1" x14ac:dyDescent="0.25">
      <c r="A13" s="31">
        <v>16.8</v>
      </c>
      <c r="B13" s="6">
        <f>SUM(A13)*3.23</f>
        <v>54.264000000000003</v>
      </c>
      <c r="C13" s="7">
        <f>SUM((A13-A5)*3.23)</f>
        <v>14.858000000000004</v>
      </c>
      <c r="D13" s="7">
        <f>SUM((A13-A7)*3.23)</f>
        <v>8.7210000000000036</v>
      </c>
      <c r="E13" s="7">
        <f>SUM((A13-A9)*3.23)</f>
        <v>5.1680000000000046</v>
      </c>
      <c r="F13" s="7">
        <f>SUM((A13-A11)*3.23)</f>
        <v>2.5840000000000023</v>
      </c>
      <c r="G13" s="29" t="s">
        <v>7</v>
      </c>
      <c r="H13" s="30"/>
      <c r="I13" s="30"/>
    </row>
    <row r="14" spans="1:19" s="4" customFormat="1" ht="21.2" customHeight="1" x14ac:dyDescent="0.25">
      <c r="A14" s="31"/>
      <c r="B14" s="8">
        <f t="shared" ref="B14" si="3">SUM(B13)*20%</f>
        <v>10.852800000000002</v>
      </c>
      <c r="C14" s="9">
        <f t="shared" si="0"/>
        <v>2.9716000000000009</v>
      </c>
      <c r="D14" s="9">
        <f t="shared" si="0"/>
        <v>1.7442000000000009</v>
      </c>
      <c r="E14" s="9">
        <f t="shared" si="0"/>
        <v>1.033600000000001</v>
      </c>
      <c r="F14" s="9">
        <f t="shared" si="0"/>
        <v>0.51680000000000048</v>
      </c>
      <c r="G14" s="29"/>
      <c r="H14" s="30"/>
      <c r="I14" s="30"/>
    </row>
    <row r="15" spans="1:19" s="4" customFormat="1" ht="21.2" customHeight="1" x14ac:dyDescent="0.25">
      <c r="A15" s="31">
        <v>18</v>
      </c>
      <c r="B15" s="10">
        <f>SUM(A15)*3.23</f>
        <v>58.14</v>
      </c>
      <c r="C15" s="7">
        <f>SUM((A15-A5)*3.23)</f>
        <v>18.734000000000002</v>
      </c>
      <c r="D15" s="7">
        <f>SUM((A15-A7)*3.23)</f>
        <v>12.597000000000001</v>
      </c>
      <c r="E15" s="7">
        <f>SUM((A15-A9)*3.23)</f>
        <v>9.0440000000000023</v>
      </c>
      <c r="F15" s="7">
        <f>SUM((A15-A11)*3.23)</f>
        <v>6.46</v>
      </c>
      <c r="G15" s="7">
        <f>SUM((A15-A13)*3.23)</f>
        <v>3.8759999999999977</v>
      </c>
      <c r="H15" s="27" t="s">
        <v>41</v>
      </c>
      <c r="I15" s="28"/>
      <c r="J15" s="28"/>
      <c r="K15" s="28"/>
      <c r="L15" s="28"/>
      <c r="M15" s="18"/>
      <c r="N15" s="18"/>
      <c r="O15" s="18"/>
    </row>
    <row r="16" spans="1:19" s="4" customFormat="1" ht="21.2" customHeight="1" x14ac:dyDescent="0.25">
      <c r="A16" s="31"/>
      <c r="B16" s="8">
        <f t="shared" ref="B16" si="4">SUM(B15)*20%</f>
        <v>11.628</v>
      </c>
      <c r="C16" s="9">
        <f t="shared" si="0"/>
        <v>3.7468000000000004</v>
      </c>
      <c r="D16" s="9">
        <f t="shared" si="0"/>
        <v>2.5194000000000005</v>
      </c>
      <c r="E16" s="9">
        <f t="shared" si="0"/>
        <v>1.8088000000000006</v>
      </c>
      <c r="F16" s="9">
        <f t="shared" si="0"/>
        <v>1.292</v>
      </c>
      <c r="G16" s="9">
        <f t="shared" si="0"/>
        <v>0.77519999999999956</v>
      </c>
      <c r="H16" s="27"/>
      <c r="I16" s="28"/>
      <c r="J16" s="28"/>
      <c r="K16" s="28"/>
      <c r="L16" s="28"/>
      <c r="M16" s="18"/>
      <c r="N16" s="18"/>
      <c r="O16" s="18"/>
    </row>
    <row r="17" spans="1:19" s="4" customFormat="1" ht="21.2" customHeight="1" x14ac:dyDescent="0.25">
      <c r="A17" s="31">
        <v>21.4</v>
      </c>
      <c r="B17" s="6">
        <f>SUM(A17)*3.23</f>
        <v>69.122</v>
      </c>
      <c r="C17" s="7">
        <f>SUM((A17-A5)*3.23)</f>
        <v>29.715999999999998</v>
      </c>
      <c r="D17" s="7">
        <f>SUM((A17-A7)*3.23)</f>
        <v>23.578999999999997</v>
      </c>
      <c r="E17" s="7">
        <f>SUM((A17-A9)*3.23)</f>
        <v>20.025999999999996</v>
      </c>
      <c r="F17" s="7">
        <f>SUM((A17-A11)*3.23)</f>
        <v>17.441999999999997</v>
      </c>
      <c r="G17" s="7">
        <f>SUM((A17-A13)*3.23)</f>
        <v>14.857999999999993</v>
      </c>
      <c r="H17" s="7">
        <f>SUM((A17-A15)*3.23)</f>
        <v>10.981999999999996</v>
      </c>
      <c r="I17" s="27" t="s">
        <v>43</v>
      </c>
      <c r="J17" s="28"/>
      <c r="K17" s="28"/>
      <c r="L17" s="28"/>
    </row>
    <row r="18" spans="1:19" s="4" customFormat="1" ht="21.2" customHeight="1" x14ac:dyDescent="0.25">
      <c r="A18" s="31"/>
      <c r="B18" s="8">
        <f t="shared" ref="B18" si="5">SUM(B17)*20%</f>
        <v>13.824400000000001</v>
      </c>
      <c r="C18" s="9">
        <f t="shared" si="0"/>
        <v>5.9432</v>
      </c>
      <c r="D18" s="9">
        <f t="shared" si="0"/>
        <v>4.7157999999999998</v>
      </c>
      <c r="E18" s="9">
        <f t="shared" si="0"/>
        <v>4.0051999999999994</v>
      </c>
      <c r="F18" s="9">
        <f t="shared" si="0"/>
        <v>3.4883999999999995</v>
      </c>
      <c r="G18" s="9">
        <f t="shared" si="0"/>
        <v>2.9715999999999987</v>
      </c>
      <c r="H18" s="9">
        <f t="shared" si="0"/>
        <v>2.1963999999999992</v>
      </c>
      <c r="I18" s="27"/>
      <c r="J18" s="28"/>
      <c r="K18" s="28"/>
      <c r="L18" s="28"/>
    </row>
    <row r="19" spans="1:19" s="4" customFormat="1" ht="21.2" customHeight="1" x14ac:dyDescent="0.25">
      <c r="A19" s="31">
        <v>21.9</v>
      </c>
      <c r="B19" s="6">
        <f>SUM(A19)*3.23</f>
        <v>70.736999999999995</v>
      </c>
      <c r="C19" s="7">
        <f>SUM((A19-A5)*3.23)</f>
        <v>31.330999999999996</v>
      </c>
      <c r="D19" s="7">
        <f>SUM((A19-A7)*3.23)</f>
        <v>25.193999999999996</v>
      </c>
      <c r="E19" s="7">
        <f>SUM((A19-A9)*3.23)</f>
        <v>21.640999999999998</v>
      </c>
      <c r="F19" s="7">
        <f>SUM((A19-A11)*3.23)</f>
        <v>19.056999999999995</v>
      </c>
      <c r="G19" s="7">
        <f>SUM((A19-A13)*3.23)</f>
        <v>16.472999999999992</v>
      </c>
      <c r="H19" s="7">
        <f>SUM((A19-A15)*3.23)</f>
        <v>12.596999999999996</v>
      </c>
      <c r="I19" s="7">
        <f>SUM((A19-A17)*3.23)</f>
        <v>1.615</v>
      </c>
      <c r="J19" s="32" t="s">
        <v>44</v>
      </c>
      <c r="K19" s="32"/>
      <c r="L19" s="32"/>
    </row>
    <row r="20" spans="1:19" s="4" customFormat="1" ht="21.2" customHeight="1" x14ac:dyDescent="0.25">
      <c r="A20" s="31"/>
      <c r="B20" s="8">
        <f t="shared" ref="B20" si="6">SUM(B19)*20%</f>
        <v>14.147399999999999</v>
      </c>
      <c r="C20" s="9">
        <f t="shared" si="0"/>
        <v>6.2661999999999995</v>
      </c>
      <c r="D20" s="9">
        <f t="shared" si="0"/>
        <v>5.0387999999999993</v>
      </c>
      <c r="E20" s="9">
        <f t="shared" si="0"/>
        <v>4.3281999999999998</v>
      </c>
      <c r="F20" s="9">
        <f t="shared" si="0"/>
        <v>3.811399999999999</v>
      </c>
      <c r="G20" s="9">
        <f t="shared" si="0"/>
        <v>3.2945999999999986</v>
      </c>
      <c r="H20" s="9">
        <f t="shared" si="0"/>
        <v>2.5193999999999992</v>
      </c>
      <c r="I20" s="9">
        <f t="shared" si="0"/>
        <v>0.32300000000000001</v>
      </c>
      <c r="J20" s="32"/>
      <c r="K20" s="32"/>
      <c r="L20" s="32"/>
    </row>
    <row r="21" spans="1:19" s="4" customFormat="1" ht="21.2" customHeight="1" x14ac:dyDescent="0.25">
      <c r="A21" s="31">
        <v>22.5</v>
      </c>
      <c r="B21" s="6">
        <f>SUM(A21)*3.23</f>
        <v>72.674999999999997</v>
      </c>
      <c r="C21" s="7">
        <f>SUM((A21-A5)*3.23)</f>
        <v>33.269000000000005</v>
      </c>
      <c r="D21" s="7">
        <f>SUM((A21-A7)*3.23)</f>
        <v>27.132000000000001</v>
      </c>
      <c r="E21" s="7">
        <f>SUM((A21-A9)*3.23)</f>
        <v>23.579000000000001</v>
      </c>
      <c r="F21" s="7">
        <f>SUM((A21-A11)*3.23)</f>
        <v>20.995000000000001</v>
      </c>
      <c r="G21" s="7">
        <f>SUM((A21-A13)*3.23)</f>
        <v>18.410999999999998</v>
      </c>
      <c r="H21" s="7">
        <f>SUM((A21-A15)*3.23)</f>
        <v>14.535</v>
      </c>
      <c r="I21" s="7">
        <f>SUM((A21-A17)*3.23)</f>
        <v>3.5530000000000044</v>
      </c>
      <c r="J21" s="7">
        <f>SUM((A21-A19)*3.23)</f>
        <v>1.9380000000000046</v>
      </c>
      <c r="K21" s="27" t="s">
        <v>8</v>
      </c>
      <c r="L21" s="28"/>
      <c r="M21" s="28"/>
      <c r="N21" s="28"/>
      <c r="O21" s="28"/>
    </row>
    <row r="22" spans="1:19" s="4" customFormat="1" ht="21.2" customHeight="1" x14ac:dyDescent="0.25">
      <c r="A22" s="31"/>
      <c r="B22" s="8">
        <f t="shared" ref="B22" si="7">SUM(B21)*20%</f>
        <v>14.535</v>
      </c>
      <c r="C22" s="9">
        <f t="shared" si="0"/>
        <v>6.6538000000000013</v>
      </c>
      <c r="D22" s="9">
        <f t="shared" si="0"/>
        <v>5.426400000000001</v>
      </c>
      <c r="E22" s="9">
        <f t="shared" si="0"/>
        <v>4.7158000000000007</v>
      </c>
      <c r="F22" s="9">
        <f t="shared" si="0"/>
        <v>4.1990000000000007</v>
      </c>
      <c r="G22" s="9">
        <f t="shared" si="0"/>
        <v>3.6821999999999999</v>
      </c>
      <c r="H22" s="9">
        <f t="shared" si="0"/>
        <v>2.907</v>
      </c>
      <c r="I22" s="9">
        <f t="shared" si="0"/>
        <v>0.7106000000000009</v>
      </c>
      <c r="J22" s="9">
        <f t="shared" si="0"/>
        <v>0.38760000000000094</v>
      </c>
      <c r="K22" s="27"/>
      <c r="L22" s="28"/>
      <c r="M22" s="28"/>
      <c r="N22" s="28"/>
      <c r="O22" s="28"/>
    </row>
    <row r="23" spans="1:19" s="4" customFormat="1" ht="21.2" customHeight="1" x14ac:dyDescent="0.25">
      <c r="A23" s="31">
        <v>23.1</v>
      </c>
      <c r="B23" s="6">
        <f>SUM(A23)*3.23</f>
        <v>74.613</v>
      </c>
      <c r="C23" s="7">
        <f>SUM((A23-A5)*3.23)</f>
        <v>35.207000000000008</v>
      </c>
      <c r="D23" s="7">
        <f>SUM((A23-A7)*3.23)</f>
        <v>29.070000000000004</v>
      </c>
      <c r="E23" s="7">
        <f>SUM((A23-A9)*3.23)</f>
        <v>25.517000000000007</v>
      </c>
      <c r="F23" s="7">
        <f>SUM((A23-A11)*3.23)</f>
        <v>22.933000000000003</v>
      </c>
      <c r="G23" s="7">
        <f>SUM((A23-A13)*3.23)</f>
        <v>20.349000000000004</v>
      </c>
      <c r="H23" s="7">
        <f>SUM((A23-A15)*3.23)</f>
        <v>16.473000000000006</v>
      </c>
      <c r="I23" s="7">
        <f>SUM((A23-A17)*3.23)</f>
        <v>5.4910000000000094</v>
      </c>
      <c r="J23" s="7">
        <f>SUM((A23-A19)*3.23)</f>
        <v>3.8760000000000092</v>
      </c>
      <c r="K23" s="7">
        <f>SUM((A23-A21)*3.23)</f>
        <v>1.9380000000000046</v>
      </c>
      <c r="L23" s="29" t="s">
        <v>9</v>
      </c>
      <c r="M23" s="30"/>
      <c r="N23" s="30"/>
      <c r="O23" s="30"/>
    </row>
    <row r="24" spans="1:19" s="4" customFormat="1" ht="21.2" customHeight="1" x14ac:dyDescent="0.25">
      <c r="A24" s="31"/>
      <c r="B24" s="8">
        <f t="shared" ref="B24:Q36" si="8">SUM(B23)*20%</f>
        <v>14.922600000000001</v>
      </c>
      <c r="C24" s="9">
        <f t="shared" si="8"/>
        <v>7.0414000000000021</v>
      </c>
      <c r="D24" s="9">
        <f t="shared" si="8"/>
        <v>5.8140000000000009</v>
      </c>
      <c r="E24" s="9">
        <f t="shared" si="8"/>
        <v>5.1034000000000015</v>
      </c>
      <c r="F24" s="9">
        <f t="shared" si="8"/>
        <v>4.5866000000000007</v>
      </c>
      <c r="G24" s="9">
        <f t="shared" si="8"/>
        <v>4.0698000000000008</v>
      </c>
      <c r="H24" s="9">
        <f t="shared" si="8"/>
        <v>3.2946000000000013</v>
      </c>
      <c r="I24" s="9">
        <f t="shared" si="8"/>
        <v>1.0982000000000018</v>
      </c>
      <c r="J24" s="9">
        <f t="shared" si="8"/>
        <v>0.77520000000000189</v>
      </c>
      <c r="K24" s="9">
        <f t="shared" si="8"/>
        <v>0.38760000000000094</v>
      </c>
      <c r="L24" s="29"/>
      <c r="M24" s="30"/>
      <c r="N24" s="30"/>
      <c r="O24" s="30"/>
    </row>
    <row r="25" spans="1:19" s="4" customFormat="1" ht="21.2" customHeight="1" x14ac:dyDescent="0.25">
      <c r="A25" s="31">
        <v>24.4</v>
      </c>
      <c r="B25" s="6">
        <f>SUM(A25)*3.23</f>
        <v>78.811999999999998</v>
      </c>
      <c r="C25" s="7">
        <f>SUM((A25-A5)*3.23)</f>
        <v>39.405999999999999</v>
      </c>
      <c r="D25" s="7">
        <f>SUM((A25-A7)*3.23)</f>
        <v>33.268999999999998</v>
      </c>
      <c r="E25" s="7">
        <f>SUM((A25-A9)*3.23)</f>
        <v>29.715999999999998</v>
      </c>
      <c r="F25" s="7">
        <f>SUM((A25-A11)*3.23)</f>
        <v>27.131999999999994</v>
      </c>
      <c r="G25" s="7">
        <f>SUM((A25-A13)*3.23)</f>
        <v>24.547999999999995</v>
      </c>
      <c r="H25" s="7">
        <f>SUM((A25-A15)*3.23)</f>
        <v>20.671999999999997</v>
      </c>
      <c r="I25" s="7">
        <f>SUM((A25-A17)*3.23)</f>
        <v>9.69</v>
      </c>
      <c r="J25" s="7">
        <f>SUM((A25-A19)*3.23)</f>
        <v>8.0749999999999993</v>
      </c>
      <c r="K25" s="7">
        <f>SUM((A25-A21)*3.23)</f>
        <v>6.1369999999999951</v>
      </c>
      <c r="L25" s="7">
        <f>SUM((A25-A23)*3.23)</f>
        <v>4.198999999999991</v>
      </c>
      <c r="M25" s="32" t="s">
        <v>45</v>
      </c>
      <c r="N25" s="32"/>
      <c r="O25" s="32"/>
    </row>
    <row r="26" spans="1:19" s="4" customFormat="1" ht="21.2" customHeight="1" x14ac:dyDescent="0.25">
      <c r="A26" s="31"/>
      <c r="B26" s="8">
        <f t="shared" ref="B26" si="9">SUM(B25)*20%</f>
        <v>15.7624</v>
      </c>
      <c r="C26" s="9">
        <f t="shared" si="8"/>
        <v>7.8811999999999998</v>
      </c>
      <c r="D26" s="9">
        <f t="shared" si="8"/>
        <v>6.6538000000000004</v>
      </c>
      <c r="E26" s="9">
        <f t="shared" si="8"/>
        <v>5.9432</v>
      </c>
      <c r="F26" s="9">
        <f t="shared" si="8"/>
        <v>5.4263999999999992</v>
      </c>
      <c r="G26" s="9">
        <f t="shared" si="8"/>
        <v>4.9095999999999993</v>
      </c>
      <c r="H26" s="9">
        <f t="shared" si="8"/>
        <v>4.1343999999999994</v>
      </c>
      <c r="I26" s="9">
        <f t="shared" si="8"/>
        <v>1.9379999999999999</v>
      </c>
      <c r="J26" s="9">
        <f t="shared" si="8"/>
        <v>1.615</v>
      </c>
      <c r="K26" s="9">
        <f t="shared" si="8"/>
        <v>1.2273999999999992</v>
      </c>
      <c r="L26" s="9">
        <f t="shared" si="8"/>
        <v>0.83979999999999821</v>
      </c>
      <c r="M26" s="32"/>
      <c r="N26" s="32"/>
      <c r="O26" s="32"/>
    </row>
    <row r="27" spans="1:19" s="4" customFormat="1" ht="21.2" customHeight="1" x14ac:dyDescent="0.25">
      <c r="A27" s="31">
        <v>25.2</v>
      </c>
      <c r="B27" s="6">
        <f>SUM(A27)*3.23</f>
        <v>81.396000000000001</v>
      </c>
      <c r="C27" s="7">
        <f>SUM((A27-A5)*3.23)</f>
        <v>41.99</v>
      </c>
      <c r="D27" s="7">
        <f>SUM((A27-A7)*3.23)</f>
        <v>35.853000000000002</v>
      </c>
      <c r="E27" s="7">
        <f>SUM((A27-A9)*3.23)</f>
        <v>32.299999999999997</v>
      </c>
      <c r="F27" s="7">
        <f>SUM((A27-A11)*3.23)</f>
        <v>29.715999999999998</v>
      </c>
      <c r="G27" s="7">
        <f>SUM((A27-A13)*3.23)</f>
        <v>27.131999999999994</v>
      </c>
      <c r="H27" s="7">
        <f>SUM((A27-A15)*3.23)</f>
        <v>23.255999999999997</v>
      </c>
      <c r="I27" s="7">
        <f>SUM((A27-A17)*3.23)</f>
        <v>12.274000000000003</v>
      </c>
      <c r="J27" s="7">
        <f>SUM((A27-A19)*3.23)</f>
        <v>10.659000000000002</v>
      </c>
      <c r="K27" s="7">
        <f>SUM((A27-A21)*3.23)</f>
        <v>8.7209999999999983</v>
      </c>
      <c r="L27" s="7">
        <f>SUM((A27-A23)*3.23)</f>
        <v>6.7829999999999933</v>
      </c>
      <c r="M27" s="7">
        <f>SUM((A27-A25)*3.23)</f>
        <v>2.5840000000000023</v>
      </c>
      <c r="N27" s="27" t="s">
        <v>48</v>
      </c>
      <c r="O27" s="28"/>
      <c r="P27" s="28"/>
      <c r="Q27" s="28"/>
    </row>
    <row r="28" spans="1:19" s="4" customFormat="1" ht="21.2" customHeight="1" x14ac:dyDescent="0.25">
      <c r="A28" s="31"/>
      <c r="B28" s="8">
        <f t="shared" ref="B28" si="10">SUM(B27)*20%</f>
        <v>16.279199999999999</v>
      </c>
      <c r="C28" s="9">
        <f t="shared" si="8"/>
        <v>8.3980000000000015</v>
      </c>
      <c r="D28" s="9">
        <f t="shared" si="8"/>
        <v>7.1706000000000003</v>
      </c>
      <c r="E28" s="9">
        <f t="shared" si="8"/>
        <v>6.46</v>
      </c>
      <c r="F28" s="9">
        <f t="shared" si="8"/>
        <v>5.9432</v>
      </c>
      <c r="G28" s="9">
        <f t="shared" si="8"/>
        <v>5.4263999999999992</v>
      </c>
      <c r="H28" s="9">
        <f t="shared" si="8"/>
        <v>4.6511999999999993</v>
      </c>
      <c r="I28" s="9">
        <f t="shared" si="8"/>
        <v>2.4548000000000005</v>
      </c>
      <c r="J28" s="9">
        <f t="shared" si="8"/>
        <v>2.1318000000000006</v>
      </c>
      <c r="K28" s="9">
        <f t="shared" si="8"/>
        <v>1.7441999999999998</v>
      </c>
      <c r="L28" s="9">
        <f t="shared" si="8"/>
        <v>1.3565999999999987</v>
      </c>
      <c r="M28" s="9">
        <f t="shared" si="8"/>
        <v>0.51680000000000048</v>
      </c>
      <c r="N28" s="27"/>
      <c r="O28" s="28"/>
      <c r="P28" s="28"/>
      <c r="Q28" s="28"/>
    </row>
    <row r="29" spans="1:19" s="4" customFormat="1" ht="21.2" customHeight="1" x14ac:dyDescent="0.25">
      <c r="A29" s="31">
        <v>26.7</v>
      </c>
      <c r="B29" s="6">
        <f>SUM(A29)*3.23</f>
        <v>86.241</v>
      </c>
      <c r="C29" s="7">
        <f>SUM((A29-A5)*3.23)</f>
        <v>46.835000000000001</v>
      </c>
      <c r="D29" s="7">
        <f>SUM((A29-A7)*3.23)</f>
        <v>40.698</v>
      </c>
      <c r="E29" s="7">
        <f>SUM((A29-A9)*3.23)</f>
        <v>37.145000000000003</v>
      </c>
      <c r="F29" s="7">
        <f>SUM((A29-A11)*3.23)</f>
        <v>34.561</v>
      </c>
      <c r="G29" s="7">
        <f>SUM((A29-A13)*3.23)</f>
        <v>31.976999999999997</v>
      </c>
      <c r="H29" s="7">
        <f>SUM((A29-A15)*3.23)</f>
        <v>28.100999999999999</v>
      </c>
      <c r="I29" s="7">
        <f>SUM((A29-A17)*3.23)</f>
        <v>17.119000000000003</v>
      </c>
      <c r="J29" s="7">
        <f>SUM((A29-A19)*3.23)</f>
        <v>15.504000000000001</v>
      </c>
      <c r="K29" s="7">
        <f>SUM((A29-A21)*3.23)</f>
        <v>13.565999999999997</v>
      </c>
      <c r="L29" s="7">
        <f>SUM((A29-A23)*3.23)</f>
        <v>11.627999999999993</v>
      </c>
      <c r="M29" s="7">
        <f>SUM((A29-A25)*3.23)</f>
        <v>7.429000000000002</v>
      </c>
      <c r="N29" s="7">
        <f>SUM((A29-A27)*3.23)</f>
        <v>4.8449999999999998</v>
      </c>
      <c r="O29" s="32" t="s">
        <v>46</v>
      </c>
      <c r="P29" s="32"/>
      <c r="Q29" s="32"/>
    </row>
    <row r="30" spans="1:19" s="4" customFormat="1" ht="21.2" customHeight="1" x14ac:dyDescent="0.25">
      <c r="A30" s="36"/>
      <c r="B30" s="8">
        <f t="shared" ref="B30:B36" si="11">SUM(B29)*20%</f>
        <v>17.248200000000001</v>
      </c>
      <c r="C30" s="13">
        <f t="shared" si="8"/>
        <v>9.3670000000000009</v>
      </c>
      <c r="D30" s="13">
        <f t="shared" si="8"/>
        <v>8.1395999999999997</v>
      </c>
      <c r="E30" s="13">
        <f t="shared" si="8"/>
        <v>7.4290000000000012</v>
      </c>
      <c r="F30" s="13">
        <f t="shared" si="8"/>
        <v>6.9122000000000003</v>
      </c>
      <c r="G30" s="13">
        <f t="shared" si="8"/>
        <v>6.3953999999999995</v>
      </c>
      <c r="H30" s="13">
        <f t="shared" si="8"/>
        <v>5.6202000000000005</v>
      </c>
      <c r="I30" s="13">
        <f t="shared" si="8"/>
        <v>3.4238000000000008</v>
      </c>
      <c r="J30" s="13">
        <f t="shared" si="8"/>
        <v>3.1008000000000004</v>
      </c>
      <c r="K30" s="13">
        <f t="shared" si="8"/>
        <v>2.7131999999999996</v>
      </c>
      <c r="L30" s="13">
        <f t="shared" si="8"/>
        <v>2.3255999999999988</v>
      </c>
      <c r="M30" s="13">
        <f t="shared" si="8"/>
        <v>1.4858000000000005</v>
      </c>
      <c r="N30" s="13">
        <f t="shared" si="8"/>
        <v>0.96899999999999997</v>
      </c>
      <c r="O30" s="32"/>
      <c r="P30" s="32"/>
      <c r="Q30" s="32"/>
    </row>
    <row r="31" spans="1:19" s="4" customFormat="1" ht="21.2" customHeight="1" x14ac:dyDescent="0.25">
      <c r="A31" s="31">
        <v>29.2</v>
      </c>
      <c r="B31" s="6">
        <f>SUM(A31)*3.23</f>
        <v>94.316000000000003</v>
      </c>
      <c r="C31" s="7">
        <f>SUM((A31-A5)*3.23)</f>
        <v>54.91</v>
      </c>
      <c r="D31" s="7">
        <f>SUM((A31-A7)*3.23)</f>
        <v>48.772999999999996</v>
      </c>
      <c r="E31" s="7">
        <f>SUM((A31-A9)*3.23)</f>
        <v>45.22</v>
      </c>
      <c r="F31" s="7">
        <f>SUM((A31-A11)*3.23)</f>
        <v>42.635999999999996</v>
      </c>
      <c r="G31" s="7">
        <f>SUM((A31-A13)*3.23)</f>
        <v>40.051999999999992</v>
      </c>
      <c r="H31" s="7">
        <f>SUM((A31-A15)*3.23)</f>
        <v>36.175999999999995</v>
      </c>
      <c r="I31" s="7">
        <f>SUM((A31-A17)*3.23)</f>
        <v>25.194000000000003</v>
      </c>
      <c r="J31" s="7">
        <f>SUM((A31-A19)*3.23)</f>
        <v>23.579000000000001</v>
      </c>
      <c r="K31" s="7">
        <f>SUM((A31-A21)*3.23)</f>
        <v>21.640999999999998</v>
      </c>
      <c r="L31" s="7">
        <f>SUM((A31-A23)*3.23)</f>
        <v>19.702999999999992</v>
      </c>
      <c r="M31" s="7">
        <f>SUM((A31-A25)*3.23)</f>
        <v>15.504000000000001</v>
      </c>
      <c r="N31" s="7">
        <f>SUM((A31-A27)*3.23)</f>
        <v>12.92</v>
      </c>
      <c r="O31" s="7">
        <f>SUM(A31-A29)*3.23</f>
        <v>8.0749999999999993</v>
      </c>
      <c r="P31" s="27" t="s">
        <v>10</v>
      </c>
      <c r="Q31" s="28"/>
      <c r="R31" s="28"/>
      <c r="S31" s="28"/>
    </row>
    <row r="32" spans="1:19" s="4" customFormat="1" ht="21.2" customHeight="1" x14ac:dyDescent="0.25">
      <c r="A32" s="31"/>
      <c r="B32" s="8">
        <f t="shared" si="11"/>
        <v>18.863200000000003</v>
      </c>
      <c r="C32" s="13">
        <f t="shared" si="8"/>
        <v>10.981999999999999</v>
      </c>
      <c r="D32" s="13">
        <f t="shared" si="8"/>
        <v>9.7545999999999999</v>
      </c>
      <c r="E32" s="13">
        <f t="shared" si="8"/>
        <v>9.0440000000000005</v>
      </c>
      <c r="F32" s="13">
        <f t="shared" si="8"/>
        <v>8.5271999999999988</v>
      </c>
      <c r="G32" s="13">
        <f t="shared" si="8"/>
        <v>8.0103999999999989</v>
      </c>
      <c r="H32" s="13">
        <f t="shared" si="8"/>
        <v>7.235199999999999</v>
      </c>
      <c r="I32" s="13">
        <f t="shared" si="8"/>
        <v>5.0388000000000011</v>
      </c>
      <c r="J32" s="13">
        <f t="shared" si="8"/>
        <v>4.7158000000000007</v>
      </c>
      <c r="K32" s="13">
        <f t="shared" si="8"/>
        <v>4.3281999999999998</v>
      </c>
      <c r="L32" s="13">
        <f t="shared" si="8"/>
        <v>3.9405999999999985</v>
      </c>
      <c r="M32" s="13">
        <f t="shared" si="8"/>
        <v>3.1008000000000004</v>
      </c>
      <c r="N32" s="13">
        <f t="shared" si="8"/>
        <v>2.5840000000000001</v>
      </c>
      <c r="O32" s="13">
        <f t="shared" si="8"/>
        <v>1.615</v>
      </c>
      <c r="P32" s="27"/>
      <c r="Q32" s="28"/>
      <c r="R32" s="28"/>
      <c r="S32" s="28"/>
    </row>
    <row r="33" spans="1:21" s="4" customFormat="1" ht="21.2" customHeight="1" x14ac:dyDescent="0.25">
      <c r="A33" s="31">
        <v>32.4</v>
      </c>
      <c r="B33" s="6">
        <f>SUM(A33)*3.23</f>
        <v>104.652</v>
      </c>
      <c r="C33" s="7">
        <f>SUM((A33-A5)*3.23)</f>
        <v>65.245999999999995</v>
      </c>
      <c r="D33" s="7">
        <f>SUM((A33-A7)*3.23)</f>
        <v>59.108999999999988</v>
      </c>
      <c r="E33" s="7">
        <f>SUM((A33-A9)*3.23)</f>
        <v>55.555999999999997</v>
      </c>
      <c r="F33" s="7">
        <f>SUM((A33-A11)*3.23)</f>
        <v>52.971999999999994</v>
      </c>
      <c r="G33" s="7">
        <f>SUM((A33-A13)*3.23)</f>
        <v>50.387999999999991</v>
      </c>
      <c r="H33" s="7">
        <f>SUM((A33-A15)*3.23)</f>
        <v>46.511999999999993</v>
      </c>
      <c r="I33" s="7">
        <f>SUM((A33-A17)*3.23)</f>
        <v>35.53</v>
      </c>
      <c r="J33" s="7">
        <f>SUM((A33-A19)*3.23)</f>
        <v>33.914999999999999</v>
      </c>
      <c r="K33" s="7">
        <f>SUM((A33-A21)*3.23)</f>
        <v>31.976999999999997</v>
      </c>
      <c r="L33" s="7">
        <f>SUM((A33-A23)*3.23)</f>
        <v>30.038999999999991</v>
      </c>
      <c r="M33" s="7">
        <f>SUM((A33-A25)*3.23)</f>
        <v>25.84</v>
      </c>
      <c r="N33" s="7">
        <f>SUM((A33-A27)*3.23)</f>
        <v>23.255999999999997</v>
      </c>
      <c r="O33" s="7">
        <f>SUM(A33-A29)*3.23</f>
        <v>18.410999999999998</v>
      </c>
      <c r="P33" s="7">
        <f>SUM(A33-A31)*3.23</f>
        <v>10.335999999999999</v>
      </c>
      <c r="Q33" s="27" t="s">
        <v>47</v>
      </c>
      <c r="R33" s="28"/>
      <c r="S33" s="28"/>
      <c r="T33" s="28"/>
    </row>
    <row r="34" spans="1:21" s="4" customFormat="1" ht="21.2" customHeight="1" x14ac:dyDescent="0.25">
      <c r="A34" s="31"/>
      <c r="B34" s="8">
        <f t="shared" si="11"/>
        <v>20.930400000000002</v>
      </c>
      <c r="C34" s="13">
        <f t="shared" si="8"/>
        <v>13.049199999999999</v>
      </c>
      <c r="D34" s="13">
        <f t="shared" si="8"/>
        <v>11.821799999999998</v>
      </c>
      <c r="E34" s="13">
        <f t="shared" si="8"/>
        <v>11.1112</v>
      </c>
      <c r="F34" s="13">
        <f t="shared" si="8"/>
        <v>10.5944</v>
      </c>
      <c r="G34" s="13">
        <f t="shared" si="8"/>
        <v>10.077599999999999</v>
      </c>
      <c r="H34" s="13">
        <f t="shared" si="8"/>
        <v>9.3023999999999987</v>
      </c>
      <c r="I34" s="13">
        <f t="shared" si="8"/>
        <v>7.1060000000000008</v>
      </c>
      <c r="J34" s="13">
        <f t="shared" si="8"/>
        <v>6.7830000000000004</v>
      </c>
      <c r="K34" s="13">
        <f t="shared" si="8"/>
        <v>6.3953999999999995</v>
      </c>
      <c r="L34" s="13">
        <f t="shared" si="8"/>
        <v>6.0077999999999987</v>
      </c>
      <c r="M34" s="13">
        <f t="shared" si="8"/>
        <v>5.1680000000000001</v>
      </c>
      <c r="N34" s="13">
        <f t="shared" si="8"/>
        <v>4.6511999999999993</v>
      </c>
      <c r="O34" s="13">
        <f t="shared" si="8"/>
        <v>3.6821999999999999</v>
      </c>
      <c r="P34" s="13">
        <f t="shared" si="8"/>
        <v>2.0671999999999997</v>
      </c>
      <c r="Q34" s="27"/>
      <c r="R34" s="28"/>
      <c r="S34" s="28"/>
      <c r="T34" s="28"/>
    </row>
    <row r="35" spans="1:21" s="4" customFormat="1" ht="21.2" customHeight="1" x14ac:dyDescent="0.25">
      <c r="A35" s="31">
        <v>32.4</v>
      </c>
      <c r="B35" s="10">
        <f>SUM(A35)*3.23</f>
        <v>104.652</v>
      </c>
      <c r="C35" s="7">
        <f>SUM((A35-A5)*3.23)</f>
        <v>65.245999999999995</v>
      </c>
      <c r="D35" s="7">
        <f>SUM((A35-A7)*3.23)</f>
        <v>59.108999999999988</v>
      </c>
      <c r="E35" s="7">
        <f>SUM((A35-A9)*3.23)</f>
        <v>55.555999999999997</v>
      </c>
      <c r="F35" s="7">
        <f>SUM((A35-A11)*3.23)</f>
        <v>52.971999999999994</v>
      </c>
      <c r="G35" s="7">
        <f>SUM((A35-A13)*3.23)</f>
        <v>50.387999999999991</v>
      </c>
      <c r="H35" s="7">
        <f>SUM((A35-A15)*3.23)</f>
        <v>46.511999999999993</v>
      </c>
      <c r="I35" s="7">
        <f>SUM((A35-A17)*3.23)</f>
        <v>35.53</v>
      </c>
      <c r="J35" s="7">
        <f>SUM((A35-A19)*3.23)</f>
        <v>33.914999999999999</v>
      </c>
      <c r="K35" s="7">
        <f>SUM((A35-A21)*3.23)</f>
        <v>31.976999999999997</v>
      </c>
      <c r="L35" s="7">
        <f>SUM((A35-A23)*3.23)</f>
        <v>30.038999999999991</v>
      </c>
      <c r="M35" s="7">
        <f>SUM((A35-A25)*3.23)</f>
        <v>25.84</v>
      </c>
      <c r="N35" s="7">
        <f>SUM((A35-A27)*3.23)</f>
        <v>23.255999999999997</v>
      </c>
      <c r="O35" s="7">
        <f>SUM((A35-A29)*3.23)</f>
        <v>18.410999999999998</v>
      </c>
      <c r="P35" s="7">
        <f>SUM((A35-A31)*3.23)</f>
        <v>10.335999999999999</v>
      </c>
      <c r="Q35" s="7">
        <f>SUM((A35-A33)*3.23)</f>
        <v>0</v>
      </c>
      <c r="R35" s="29" t="s">
        <v>11</v>
      </c>
      <c r="S35" s="30"/>
      <c r="T35" s="30"/>
      <c r="U35" s="30"/>
    </row>
    <row r="36" spans="1:21" s="4" customFormat="1" ht="21.2" customHeight="1" x14ac:dyDescent="0.25">
      <c r="A36" s="31"/>
      <c r="B36" s="8">
        <f t="shared" si="11"/>
        <v>20.930400000000002</v>
      </c>
      <c r="C36" s="9">
        <f t="shared" si="8"/>
        <v>13.049199999999999</v>
      </c>
      <c r="D36" s="9">
        <f t="shared" si="8"/>
        <v>11.821799999999998</v>
      </c>
      <c r="E36" s="9">
        <f t="shared" si="8"/>
        <v>11.1112</v>
      </c>
      <c r="F36" s="9">
        <f t="shared" si="8"/>
        <v>10.5944</v>
      </c>
      <c r="G36" s="9">
        <f t="shared" si="8"/>
        <v>10.077599999999999</v>
      </c>
      <c r="H36" s="9">
        <f t="shared" si="8"/>
        <v>9.3023999999999987</v>
      </c>
      <c r="I36" s="9">
        <f t="shared" si="8"/>
        <v>7.1060000000000008</v>
      </c>
      <c r="J36" s="9">
        <f t="shared" si="8"/>
        <v>6.7830000000000004</v>
      </c>
      <c r="K36" s="9">
        <f t="shared" si="8"/>
        <v>6.3953999999999995</v>
      </c>
      <c r="L36" s="9">
        <f t="shared" si="8"/>
        <v>6.0077999999999987</v>
      </c>
      <c r="M36" s="9">
        <f t="shared" si="8"/>
        <v>5.1680000000000001</v>
      </c>
      <c r="N36" s="9">
        <f t="shared" si="8"/>
        <v>4.6511999999999993</v>
      </c>
      <c r="O36" s="9">
        <f t="shared" si="8"/>
        <v>3.6821999999999999</v>
      </c>
      <c r="P36" s="9">
        <f t="shared" si="8"/>
        <v>2.0671999999999997</v>
      </c>
      <c r="Q36" s="9">
        <f t="shared" si="8"/>
        <v>0</v>
      </c>
      <c r="R36" s="29"/>
      <c r="S36" s="30"/>
      <c r="T36" s="30"/>
      <c r="U36" s="30"/>
    </row>
    <row r="37" spans="1:21" s="1" customFormat="1" ht="20.25" x14ac:dyDescent="0.25">
      <c r="A37" s="22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21" s="1" customFormat="1" ht="20.25" x14ac:dyDescent="0.25">
      <c r="A38" s="22"/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21" s="1" customFormat="1" ht="15.75" x14ac:dyDescent="0.25">
      <c r="A39" s="33" t="s">
        <v>55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21" s="1" customFormat="1" ht="15.75" x14ac:dyDescent="0.25">
      <c r="A40" s="33" t="s">
        <v>2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21" s="1" customFormat="1" ht="18.75" x14ac:dyDescent="0.3">
      <c r="A41" s="25" t="s">
        <v>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</row>
    <row r="42" spans="1:21" s="1" customFormat="1" ht="18.75" x14ac:dyDescent="0.3">
      <c r="A42" s="25" t="s">
        <v>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</row>
    <row r="43" spans="1:21" s="1" customFormat="1" ht="18.75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</row>
    <row r="44" spans="1:21" s="1" customFormat="1" ht="18.75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21" s="1" customFormat="1" ht="15.75" x14ac:dyDescent="0.25"/>
    <row r="46" spans="1:21" s="1" customFormat="1" ht="15.75" x14ac:dyDescent="0.25">
      <c r="A46" s="26" t="s">
        <v>3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21" s="1" customFormat="1" ht="15.75" x14ac:dyDescent="0.25"/>
    <row r="48" spans="1:21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="1" customFormat="1" ht="15.75" x14ac:dyDescent="0.25"/>
    <row r="114" s="1" customFormat="1" ht="15.75" x14ac:dyDescent="0.25"/>
    <row r="115" s="1" customFormat="1" ht="15.75" x14ac:dyDescent="0.25"/>
    <row r="116" s="1" customFormat="1" ht="15.75" x14ac:dyDescent="0.25"/>
    <row r="117" s="1" customFormat="1" ht="15.75" x14ac:dyDescent="0.25"/>
    <row r="118" s="1" customFormat="1" ht="15.75" x14ac:dyDescent="0.25"/>
    <row r="119" s="1" customFormat="1" ht="15.75" x14ac:dyDescent="0.25"/>
    <row r="120" s="1" customFormat="1" ht="15.75" x14ac:dyDescent="0.25"/>
    <row r="121" s="1" customFormat="1" ht="15.75" x14ac:dyDescent="0.25"/>
    <row r="122" s="1" customFormat="1" ht="15.75" x14ac:dyDescent="0.25"/>
    <row r="123" s="1" customFormat="1" ht="15.75" x14ac:dyDescent="0.25"/>
    <row r="124" s="1" customFormat="1" ht="15.75" x14ac:dyDescent="0.25"/>
    <row r="125" s="1" customFormat="1" ht="15.75" x14ac:dyDescent="0.25"/>
    <row r="126" s="1" customFormat="1" ht="15.75" x14ac:dyDescent="0.25"/>
    <row r="127" s="1" customFormat="1" ht="15.75" x14ac:dyDescent="0.25"/>
    <row r="128" s="1" customFormat="1" ht="15.75" x14ac:dyDescent="0.25"/>
    <row r="129" spans="1:18" s="1" customFormat="1" ht="15.75" x14ac:dyDescent="0.25"/>
    <row r="130" spans="1:18" s="1" customFormat="1" ht="15.75" x14ac:dyDescent="0.25"/>
    <row r="131" spans="1:18" s="1" customFormat="1" ht="15.75" x14ac:dyDescent="0.25"/>
    <row r="132" spans="1:18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8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</sheetData>
  <mergeCells count="40">
    <mergeCell ref="A7:A8"/>
    <mergeCell ref="D7:E8"/>
    <mergeCell ref="A1:R1"/>
    <mergeCell ref="A2:R2"/>
    <mergeCell ref="B4:C4"/>
    <mergeCell ref="A5:A6"/>
    <mergeCell ref="C5:G6"/>
    <mergeCell ref="A9:A10"/>
    <mergeCell ref="E9:G10"/>
    <mergeCell ref="A11:A12"/>
    <mergeCell ref="A13:A14"/>
    <mergeCell ref="G13:I14"/>
    <mergeCell ref="F11:I12"/>
    <mergeCell ref="A15:A16"/>
    <mergeCell ref="H15:L16"/>
    <mergeCell ref="A17:A18"/>
    <mergeCell ref="I17:L18"/>
    <mergeCell ref="A19:A20"/>
    <mergeCell ref="J19:L20"/>
    <mergeCell ref="A21:A22"/>
    <mergeCell ref="K21:O22"/>
    <mergeCell ref="A23:A24"/>
    <mergeCell ref="L23:O24"/>
    <mergeCell ref="A25:A26"/>
    <mergeCell ref="M25:O26"/>
    <mergeCell ref="A33:A34"/>
    <mergeCell ref="A35:A36"/>
    <mergeCell ref="Q33:T34"/>
    <mergeCell ref="R35:U36"/>
    <mergeCell ref="A27:A28"/>
    <mergeCell ref="N27:Q28"/>
    <mergeCell ref="A29:A30"/>
    <mergeCell ref="O29:Q30"/>
    <mergeCell ref="A31:A32"/>
    <mergeCell ref="P31:S32"/>
    <mergeCell ref="A46:O46"/>
    <mergeCell ref="A39:O39"/>
    <mergeCell ref="A40:O40"/>
    <mergeCell ref="A41:K41"/>
    <mergeCell ref="A42:K42"/>
  </mergeCells>
  <pageMargins left="0.59055118110236227" right="0.39370078740157483" top="0.39370078740157483" bottom="0.39370078740157483" header="0" footer="0"/>
  <pageSetup paperSize="9" scale="5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2"/>
  <sheetViews>
    <sheetView view="pageBreakPreview" zoomScale="60" zoomScaleNormal="80" workbookViewId="0">
      <selection activeCell="G13" sqref="G13:I14"/>
    </sheetView>
  </sheetViews>
  <sheetFormatPr defaultRowHeight="15" x14ac:dyDescent="0.25"/>
  <cols>
    <col min="2" max="2" width="11.85546875" customWidth="1"/>
    <col min="3" max="3" width="11.42578125" customWidth="1"/>
    <col min="17" max="17" width="8.28515625" customWidth="1"/>
    <col min="18" max="18" width="11.85546875" bestFit="1" customWidth="1"/>
    <col min="19" max="19" width="9.85546875" customWidth="1"/>
  </cols>
  <sheetData>
    <row r="1" spans="1:19" ht="57.75" customHeight="1" x14ac:dyDescent="0.3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2"/>
      <c r="O1" s="12"/>
      <c r="P1" s="12"/>
      <c r="Q1" s="12"/>
      <c r="R1" s="12"/>
    </row>
    <row r="2" spans="1:19" s="1" customFormat="1" ht="22.5" customHeight="1" x14ac:dyDescent="0.3">
      <c r="A2" s="34" t="s">
        <v>52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12"/>
      <c r="O2" s="12"/>
      <c r="P2" s="12"/>
      <c r="Q2" s="12"/>
      <c r="R2" s="12"/>
    </row>
    <row r="3" spans="1:19" s="1" customFormat="1" ht="15.75" x14ac:dyDescent="0.25"/>
    <row r="4" spans="1:19" s="3" customFormat="1" ht="21.2" customHeight="1" x14ac:dyDescent="0.3">
      <c r="A4" s="3" t="s">
        <v>1</v>
      </c>
      <c r="B4" s="35" t="s">
        <v>0</v>
      </c>
      <c r="C4" s="35"/>
    </row>
    <row r="5" spans="1:19" s="4" customFormat="1" ht="21.2" customHeight="1" x14ac:dyDescent="0.25">
      <c r="A5" s="31">
        <v>12.2</v>
      </c>
      <c r="B5" s="6">
        <f>SUM(A5)*3.23</f>
        <v>39.405999999999999</v>
      </c>
      <c r="C5" s="27" t="s">
        <v>30</v>
      </c>
      <c r="D5" s="28"/>
      <c r="E5" s="28"/>
      <c r="F5" s="28"/>
      <c r="G5" s="28"/>
      <c r="H5" s="18"/>
      <c r="I5" s="18"/>
      <c r="J5" s="18"/>
      <c r="K5" s="18"/>
      <c r="L5" s="18"/>
      <c r="M5" s="18"/>
      <c r="N5" s="18"/>
      <c r="O5" s="18"/>
      <c r="P5" s="11"/>
      <c r="Q5" s="11"/>
      <c r="R5" s="11"/>
      <c r="S5" s="11"/>
    </row>
    <row r="6" spans="1:19" s="4" customFormat="1" ht="21.2" customHeight="1" x14ac:dyDescent="0.25">
      <c r="A6" s="31"/>
      <c r="B6" s="5">
        <f>SUM(B5)*20%</f>
        <v>7.8811999999999998</v>
      </c>
      <c r="C6" s="27"/>
      <c r="D6" s="28"/>
      <c r="E6" s="28"/>
      <c r="F6" s="28"/>
      <c r="G6" s="28"/>
      <c r="H6" s="18"/>
      <c r="I6" s="18"/>
      <c r="J6" s="18"/>
      <c r="K6" s="18"/>
      <c r="L6" s="18"/>
      <c r="M6" s="18"/>
      <c r="N6" s="18"/>
      <c r="O6" s="18"/>
      <c r="P6" s="11"/>
      <c r="Q6" s="11"/>
      <c r="R6" s="11"/>
      <c r="S6" s="11"/>
    </row>
    <row r="7" spans="1:19" s="4" customFormat="1" ht="21.2" customHeight="1" x14ac:dyDescent="0.25">
      <c r="A7" s="31">
        <v>14.1</v>
      </c>
      <c r="B7" s="6">
        <f>SUM(A7)*3.23</f>
        <v>45.542999999999999</v>
      </c>
      <c r="C7" s="7">
        <f>SUM((A7-A5)*3.23)</f>
        <v>6.1370000000000013</v>
      </c>
      <c r="D7" s="38" t="s">
        <v>12</v>
      </c>
      <c r="E7" s="38"/>
    </row>
    <row r="8" spans="1:19" s="4" customFormat="1" ht="21.2" customHeight="1" x14ac:dyDescent="0.25">
      <c r="A8" s="31"/>
      <c r="B8" s="8">
        <f t="shared" ref="B8:H18" si="0">SUM(B7)*20%</f>
        <v>9.1086000000000009</v>
      </c>
      <c r="C8" s="9">
        <f t="shared" si="0"/>
        <v>1.2274000000000003</v>
      </c>
      <c r="D8" s="38"/>
      <c r="E8" s="38"/>
    </row>
    <row r="9" spans="1:19" s="4" customFormat="1" ht="21.2" customHeight="1" x14ac:dyDescent="0.25">
      <c r="A9" s="31">
        <v>15.2</v>
      </c>
      <c r="B9" s="6">
        <f>SUM(A9)*3.23</f>
        <v>49.095999999999997</v>
      </c>
      <c r="C9" s="7">
        <f>SUM((A9-A5)*3.23)</f>
        <v>9.69</v>
      </c>
      <c r="D9" s="7">
        <f>SUM((A9-A7)*3.23)</f>
        <v>3.552999999999999</v>
      </c>
      <c r="E9" s="32" t="s">
        <v>39</v>
      </c>
      <c r="F9" s="32"/>
      <c r="G9" s="32"/>
    </row>
    <row r="10" spans="1:19" s="4" customFormat="1" ht="21.2" customHeight="1" x14ac:dyDescent="0.25">
      <c r="A10" s="31"/>
      <c r="B10" s="8">
        <f t="shared" ref="B10" si="1">SUM(B9)*20%</f>
        <v>9.8192000000000004</v>
      </c>
      <c r="C10" s="9">
        <f t="shared" si="0"/>
        <v>1.9379999999999999</v>
      </c>
      <c r="D10" s="9">
        <f t="shared" si="0"/>
        <v>0.7105999999999999</v>
      </c>
      <c r="E10" s="32"/>
      <c r="F10" s="32"/>
      <c r="G10" s="32"/>
    </row>
    <row r="11" spans="1:19" s="4" customFormat="1" ht="21.2" customHeight="1" x14ac:dyDescent="0.25">
      <c r="A11" s="31">
        <v>16</v>
      </c>
      <c r="B11" s="6">
        <f>SUM(A11)*3.23</f>
        <v>51.68</v>
      </c>
      <c r="C11" s="7">
        <f>SUM((A11-A5)*3.23)</f>
        <v>12.274000000000003</v>
      </c>
      <c r="D11" s="7">
        <f>SUM((A11-A7)*3.23)</f>
        <v>6.1370000000000013</v>
      </c>
      <c r="E11" s="7">
        <f>SUM((A11-A9)*3.23)</f>
        <v>2.5840000000000023</v>
      </c>
      <c r="F11" s="29" t="s">
        <v>40</v>
      </c>
      <c r="G11" s="30"/>
      <c r="H11" s="30"/>
      <c r="I11" s="30"/>
    </row>
    <row r="12" spans="1:19" s="4" customFormat="1" ht="21.2" customHeight="1" x14ac:dyDescent="0.25">
      <c r="A12" s="31"/>
      <c r="B12" s="8">
        <f t="shared" ref="B12" si="2">SUM(B11)*20%</f>
        <v>10.336</v>
      </c>
      <c r="C12" s="9">
        <f t="shared" si="0"/>
        <v>2.4548000000000005</v>
      </c>
      <c r="D12" s="9">
        <f t="shared" si="0"/>
        <v>1.2274000000000003</v>
      </c>
      <c r="E12" s="9">
        <f t="shared" si="0"/>
        <v>0.51680000000000048</v>
      </c>
      <c r="F12" s="29"/>
      <c r="G12" s="30"/>
      <c r="H12" s="30"/>
      <c r="I12" s="30"/>
    </row>
    <row r="13" spans="1:19" s="4" customFormat="1" ht="21.2" customHeight="1" x14ac:dyDescent="0.25">
      <c r="A13" s="31">
        <v>16.8</v>
      </c>
      <c r="B13" s="6">
        <f>SUM(A13)*3.23</f>
        <v>54.264000000000003</v>
      </c>
      <c r="C13" s="7">
        <f>SUM((A13-A5)*3.23)</f>
        <v>14.858000000000004</v>
      </c>
      <c r="D13" s="7">
        <f>SUM((A13-A7)*3.23)</f>
        <v>8.7210000000000036</v>
      </c>
      <c r="E13" s="7">
        <f>SUM((A13-A9)*3.23)</f>
        <v>5.1680000000000046</v>
      </c>
      <c r="F13" s="7">
        <f>SUM((A13-A11)*3.23)</f>
        <v>2.5840000000000023</v>
      </c>
      <c r="G13" s="29" t="s">
        <v>7</v>
      </c>
      <c r="H13" s="30"/>
      <c r="I13" s="30"/>
    </row>
    <row r="14" spans="1:19" s="4" customFormat="1" ht="21.2" customHeight="1" x14ac:dyDescent="0.25">
      <c r="A14" s="31"/>
      <c r="B14" s="8">
        <f t="shared" ref="B14" si="3">SUM(B13)*20%</f>
        <v>10.852800000000002</v>
      </c>
      <c r="C14" s="9">
        <f t="shared" si="0"/>
        <v>2.9716000000000009</v>
      </c>
      <c r="D14" s="9">
        <f t="shared" si="0"/>
        <v>1.7442000000000009</v>
      </c>
      <c r="E14" s="9">
        <f t="shared" si="0"/>
        <v>1.033600000000001</v>
      </c>
      <c r="F14" s="9">
        <f t="shared" si="0"/>
        <v>0.51680000000000048</v>
      </c>
      <c r="G14" s="29"/>
      <c r="H14" s="30"/>
      <c r="I14" s="30"/>
    </row>
    <row r="15" spans="1:19" s="4" customFormat="1" ht="21.2" customHeight="1" x14ac:dyDescent="0.25">
      <c r="A15" s="31">
        <v>18</v>
      </c>
      <c r="B15" s="10">
        <f>SUM(A15)*3.23</f>
        <v>58.14</v>
      </c>
      <c r="C15" s="7">
        <f>SUM((A15-A5)*3.23)</f>
        <v>18.734000000000002</v>
      </c>
      <c r="D15" s="7">
        <f>SUM((A15-A7)*3.23)</f>
        <v>12.597000000000001</v>
      </c>
      <c r="E15" s="7">
        <f>SUM((A15-A9)*3.23)</f>
        <v>9.0440000000000023</v>
      </c>
      <c r="F15" s="7">
        <f>SUM((A15-A11)*3.23)</f>
        <v>6.46</v>
      </c>
      <c r="G15" s="7">
        <f>SUM((A15-A13)*3.23)</f>
        <v>3.8759999999999977</v>
      </c>
      <c r="H15" s="27" t="s">
        <v>41</v>
      </c>
      <c r="I15" s="28"/>
      <c r="J15" s="28"/>
      <c r="K15" s="28"/>
      <c r="L15" s="28"/>
      <c r="M15" s="18"/>
      <c r="N15" s="18"/>
      <c r="O15" s="18"/>
    </row>
    <row r="16" spans="1:19" s="4" customFormat="1" ht="21.2" customHeight="1" x14ac:dyDescent="0.25">
      <c r="A16" s="31"/>
      <c r="B16" s="8">
        <f t="shared" ref="B16" si="4">SUM(B15)*20%</f>
        <v>11.628</v>
      </c>
      <c r="C16" s="9">
        <f t="shared" si="0"/>
        <v>3.7468000000000004</v>
      </c>
      <c r="D16" s="9">
        <f t="shared" si="0"/>
        <v>2.5194000000000005</v>
      </c>
      <c r="E16" s="9">
        <f t="shared" si="0"/>
        <v>1.8088000000000006</v>
      </c>
      <c r="F16" s="9">
        <f t="shared" si="0"/>
        <v>1.292</v>
      </c>
      <c r="G16" s="9">
        <f t="shared" si="0"/>
        <v>0.77519999999999956</v>
      </c>
      <c r="H16" s="27"/>
      <c r="I16" s="28"/>
      <c r="J16" s="28"/>
      <c r="K16" s="28"/>
      <c r="L16" s="28"/>
      <c r="M16" s="18"/>
      <c r="N16" s="18"/>
      <c r="O16" s="18"/>
    </row>
    <row r="17" spans="1:17" s="4" customFormat="1" ht="21.2" customHeight="1" x14ac:dyDescent="0.25">
      <c r="A17" s="31">
        <v>21.4</v>
      </c>
      <c r="B17" s="6">
        <f>SUM(A17)*3.23</f>
        <v>69.122</v>
      </c>
      <c r="C17" s="7">
        <f>SUM((A17-A5)*3.23)</f>
        <v>29.715999999999998</v>
      </c>
      <c r="D17" s="7">
        <f>SUM((A17-A7)*3.23)</f>
        <v>23.578999999999997</v>
      </c>
      <c r="E17" s="7">
        <f>SUM((A17-A9)*3.23)</f>
        <v>20.025999999999996</v>
      </c>
      <c r="F17" s="7">
        <f>SUM((A17-A11)*3.23)</f>
        <v>17.441999999999997</v>
      </c>
      <c r="G17" s="7">
        <f>SUM((A17-A13)*3.23)</f>
        <v>14.857999999999993</v>
      </c>
      <c r="H17" s="7">
        <f>SUM((A17-A15)*3.23)</f>
        <v>10.981999999999996</v>
      </c>
      <c r="I17" s="27" t="s">
        <v>43</v>
      </c>
      <c r="J17" s="28"/>
      <c r="K17" s="28"/>
      <c r="L17" s="28"/>
    </row>
    <row r="18" spans="1:17" s="4" customFormat="1" ht="21.2" customHeight="1" x14ac:dyDescent="0.25">
      <c r="A18" s="31"/>
      <c r="B18" s="8">
        <f t="shared" ref="B18" si="5">SUM(B17)*20%</f>
        <v>13.824400000000001</v>
      </c>
      <c r="C18" s="9">
        <f t="shared" si="0"/>
        <v>5.9432</v>
      </c>
      <c r="D18" s="9">
        <f t="shared" si="0"/>
        <v>4.7157999999999998</v>
      </c>
      <c r="E18" s="9">
        <f t="shared" si="0"/>
        <v>4.0051999999999994</v>
      </c>
      <c r="F18" s="9">
        <f t="shared" si="0"/>
        <v>3.4883999999999995</v>
      </c>
      <c r="G18" s="9">
        <f t="shared" si="0"/>
        <v>2.9715999999999987</v>
      </c>
      <c r="H18" s="9">
        <f t="shared" si="0"/>
        <v>2.1963999999999992</v>
      </c>
      <c r="I18" s="27"/>
      <c r="J18" s="28"/>
      <c r="K18" s="28"/>
      <c r="L18" s="28"/>
    </row>
    <row r="19" spans="1:17" s="1" customFormat="1" ht="20.25" x14ac:dyDescent="0.25">
      <c r="A19" s="22"/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s="1" customFormat="1" ht="15.75" x14ac:dyDescent="0.25">
      <c r="A20" s="33" t="s">
        <v>55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7" s="1" customFormat="1" ht="15.75" x14ac:dyDescent="0.25">
      <c r="A21" s="33" t="s">
        <v>2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2"/>
      <c r="O21" s="2"/>
    </row>
    <row r="22" spans="1:17" s="1" customFormat="1" ht="18.75" x14ac:dyDescent="0.3">
      <c r="A22" s="25" t="s">
        <v>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7" s="1" customFormat="1" ht="18.75" x14ac:dyDescent="0.3">
      <c r="A23" s="25" t="s">
        <v>5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7" s="1" customFormat="1" ht="18.75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7" s="1" customFormat="1" ht="18.75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7" s="1" customFormat="1" ht="15.75" x14ac:dyDescent="0.25"/>
    <row r="27" spans="1:17" s="1" customFormat="1" ht="15.75" x14ac:dyDescent="0.25">
      <c r="A27" s="26" t="s">
        <v>49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"/>
      <c r="O27" s="2"/>
    </row>
    <row r="28" spans="1:17" s="1" customFormat="1" ht="15.75" x14ac:dyDescent="0.25"/>
    <row r="29" spans="1:17" s="1" customFormat="1" ht="15.75" x14ac:dyDescent="0.25"/>
    <row r="30" spans="1:17" s="1" customFormat="1" ht="15.75" x14ac:dyDescent="0.25"/>
    <row r="31" spans="1:17" s="1" customFormat="1" ht="15.75" x14ac:dyDescent="0.25"/>
    <row r="32" spans="1:17" s="1" customFormat="1" ht="15.75" x14ac:dyDescent="0.25"/>
    <row r="33" s="1" customFormat="1" ht="15.75" x14ac:dyDescent="0.25"/>
    <row r="34" s="1" customFormat="1" ht="15.75" x14ac:dyDescent="0.25"/>
    <row r="35" s="1" customFormat="1" ht="15.75" x14ac:dyDescent="0.25"/>
    <row r="36" s="1" customFormat="1" ht="15.75" x14ac:dyDescent="0.25"/>
    <row r="37" s="1" customFormat="1" ht="15.75" x14ac:dyDescent="0.25"/>
    <row r="38" s="1" customFormat="1" ht="15.75" x14ac:dyDescent="0.25"/>
    <row r="39" s="1" customFormat="1" ht="15.75" x14ac:dyDescent="0.25"/>
    <row r="40" s="1" customFormat="1" ht="15.75" x14ac:dyDescent="0.25"/>
    <row r="41" s="1" customFormat="1" ht="15.75" x14ac:dyDescent="0.25"/>
    <row r="42" s="1" customFormat="1" ht="15.75" x14ac:dyDescent="0.25"/>
    <row r="43" s="1" customFormat="1" ht="15.75" x14ac:dyDescent="0.25"/>
    <row r="44" s="1" customFormat="1" ht="15.75" x14ac:dyDescent="0.25"/>
    <row r="45" s="1" customFormat="1" ht="15.75" x14ac:dyDescent="0.25"/>
    <row r="46" s="1" customFormat="1" ht="15.75" x14ac:dyDescent="0.25"/>
    <row r="47" s="1" customFormat="1" ht="15.75" x14ac:dyDescent="0.25"/>
    <row r="48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pans="1:17" s="1" customFormat="1" ht="15.75" x14ac:dyDescent="0.25"/>
    <row r="114" spans="1:17" s="1" customFormat="1" ht="15.75" x14ac:dyDescent="0.25"/>
    <row r="115" spans="1:17" s="1" customFormat="1" ht="15.75" x14ac:dyDescent="0.25"/>
    <row r="116" spans="1:17" s="1" customFormat="1" ht="15.75" x14ac:dyDescent="0.25"/>
    <row r="117" spans="1:17" s="1" customFormat="1" ht="15.75" x14ac:dyDescent="0.25"/>
    <row r="118" spans="1:17" s="1" customFormat="1" ht="15.75" x14ac:dyDescent="0.25"/>
    <row r="119" spans="1:17" s="1" customFormat="1" ht="15.75" x14ac:dyDescent="0.25"/>
    <row r="120" spans="1:17" s="1" customFormat="1" ht="15.75" x14ac:dyDescent="0.25"/>
    <row r="121" spans="1:17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</sheetData>
  <mergeCells count="22">
    <mergeCell ref="A22:K22"/>
    <mergeCell ref="A23:K23"/>
    <mergeCell ref="A27:M27"/>
    <mergeCell ref="A21:M21"/>
    <mergeCell ref="A9:A10"/>
    <mergeCell ref="E9:G10"/>
    <mergeCell ref="A11:A12"/>
    <mergeCell ref="A13:A14"/>
    <mergeCell ref="G13:I14"/>
    <mergeCell ref="F11:I12"/>
    <mergeCell ref="A15:A16"/>
    <mergeCell ref="H15:L16"/>
    <mergeCell ref="A17:A18"/>
    <mergeCell ref="I17:L18"/>
    <mergeCell ref="A20:O20"/>
    <mergeCell ref="A1:M1"/>
    <mergeCell ref="A2:M2"/>
    <mergeCell ref="A7:A8"/>
    <mergeCell ref="D7:E8"/>
    <mergeCell ref="B4:C4"/>
    <mergeCell ref="A5:A6"/>
    <mergeCell ref="C5:G6"/>
  </mergeCells>
  <pageMargins left="0.59055118110236227" right="0.39370078740157483" top="0.39370078740157483" bottom="0.39370078740157483" header="0" footer="0"/>
  <pageSetup paperSize="9" scale="7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4"/>
  <sheetViews>
    <sheetView view="pageBreakPreview" zoomScale="60" zoomScaleNormal="80" workbookViewId="0">
      <selection activeCell="A3" sqref="A3"/>
    </sheetView>
  </sheetViews>
  <sheetFormatPr defaultRowHeight="15" x14ac:dyDescent="0.25"/>
  <cols>
    <col min="2" max="2" width="11.85546875" customWidth="1"/>
    <col min="3" max="3" width="11.42578125" customWidth="1"/>
    <col min="17" max="17" width="8.28515625" customWidth="1"/>
    <col min="18" max="18" width="11.85546875" bestFit="1" customWidth="1"/>
    <col min="19" max="19" width="9.85546875" customWidth="1"/>
  </cols>
  <sheetData>
    <row r="1" spans="1:19" ht="57.75" customHeight="1" x14ac:dyDescent="0.3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2"/>
      <c r="O1" s="12"/>
      <c r="P1" s="12"/>
      <c r="Q1" s="12"/>
      <c r="R1" s="12"/>
    </row>
    <row r="2" spans="1:19" s="1" customFormat="1" ht="22.5" customHeight="1" x14ac:dyDescent="0.3">
      <c r="A2" s="34" t="s">
        <v>53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12"/>
      <c r="O2" s="12"/>
      <c r="P2" s="12"/>
      <c r="Q2" s="12"/>
      <c r="R2" s="12"/>
    </row>
    <row r="3" spans="1:19" s="1" customFormat="1" ht="15.75" x14ac:dyDescent="0.25"/>
    <row r="4" spans="1:19" s="3" customFormat="1" ht="21.2" customHeight="1" x14ac:dyDescent="0.3">
      <c r="A4" s="3" t="s">
        <v>1</v>
      </c>
      <c r="B4" s="35" t="s">
        <v>0</v>
      </c>
      <c r="C4" s="35"/>
    </row>
    <row r="5" spans="1:19" s="4" customFormat="1" ht="21.2" customHeight="1" x14ac:dyDescent="0.25">
      <c r="A5" s="31">
        <v>12.2</v>
      </c>
      <c r="B5" s="6">
        <f>SUM(A5)*3.23</f>
        <v>39.405999999999999</v>
      </c>
      <c r="C5" s="27" t="s">
        <v>30</v>
      </c>
      <c r="D5" s="28"/>
      <c r="E5" s="28"/>
      <c r="F5" s="28"/>
      <c r="G5" s="28"/>
      <c r="H5" s="18"/>
      <c r="I5" s="18"/>
      <c r="J5" s="18"/>
      <c r="K5" s="18"/>
      <c r="L5" s="18"/>
      <c r="M5" s="18"/>
      <c r="N5" s="18"/>
      <c r="O5" s="18"/>
      <c r="P5" s="11"/>
      <c r="Q5" s="11"/>
      <c r="R5" s="11"/>
      <c r="S5" s="11"/>
    </row>
    <row r="6" spans="1:19" s="4" customFormat="1" ht="21.2" customHeight="1" x14ac:dyDescent="0.25">
      <c r="A6" s="31"/>
      <c r="B6" s="5">
        <f>SUM(B5)*20%</f>
        <v>7.8811999999999998</v>
      </c>
      <c r="C6" s="27"/>
      <c r="D6" s="28"/>
      <c r="E6" s="28"/>
      <c r="F6" s="28"/>
      <c r="G6" s="28"/>
      <c r="H6" s="18"/>
      <c r="I6" s="18"/>
      <c r="J6" s="18"/>
      <c r="K6" s="18"/>
      <c r="L6" s="18"/>
      <c r="M6" s="18"/>
      <c r="N6" s="18"/>
      <c r="O6" s="18"/>
      <c r="P6" s="11"/>
      <c r="Q6" s="11"/>
      <c r="R6" s="11"/>
      <c r="S6" s="11"/>
    </row>
    <row r="7" spans="1:19" s="4" customFormat="1" ht="21.2" customHeight="1" x14ac:dyDescent="0.25">
      <c r="A7" s="31">
        <v>14.1</v>
      </c>
      <c r="B7" s="6">
        <f>SUM(A7)*3.23</f>
        <v>45.542999999999999</v>
      </c>
      <c r="C7" s="7">
        <f>SUM((A7-A5)*3.23)</f>
        <v>6.1370000000000013</v>
      </c>
      <c r="D7" s="38" t="s">
        <v>12</v>
      </c>
      <c r="E7" s="38"/>
    </row>
    <row r="8" spans="1:19" s="4" customFormat="1" ht="21.2" customHeight="1" x14ac:dyDescent="0.25">
      <c r="A8" s="31"/>
      <c r="B8" s="8">
        <f t="shared" ref="B8:I20" si="0">SUM(B7)*20%</f>
        <v>9.1086000000000009</v>
      </c>
      <c r="C8" s="9">
        <f t="shared" si="0"/>
        <v>1.2274000000000003</v>
      </c>
      <c r="D8" s="38"/>
      <c r="E8" s="38"/>
    </row>
    <row r="9" spans="1:19" s="4" customFormat="1" ht="21.2" customHeight="1" x14ac:dyDescent="0.25">
      <c r="A9" s="31">
        <v>15.2</v>
      </c>
      <c r="B9" s="6">
        <f>SUM(A9)*3.23</f>
        <v>49.095999999999997</v>
      </c>
      <c r="C9" s="7">
        <f>SUM((A9-A5)*3.23)</f>
        <v>9.69</v>
      </c>
      <c r="D9" s="7">
        <f>SUM((A9-A7)*3.23)</f>
        <v>3.552999999999999</v>
      </c>
      <c r="E9" s="32" t="s">
        <v>39</v>
      </c>
      <c r="F9" s="32"/>
      <c r="G9" s="32"/>
    </row>
    <row r="10" spans="1:19" s="4" customFormat="1" ht="21.2" customHeight="1" x14ac:dyDescent="0.25">
      <c r="A10" s="31"/>
      <c r="B10" s="8">
        <f t="shared" ref="B10" si="1">SUM(B9)*20%</f>
        <v>9.8192000000000004</v>
      </c>
      <c r="C10" s="9">
        <f t="shared" si="0"/>
        <v>1.9379999999999999</v>
      </c>
      <c r="D10" s="9">
        <f t="shared" si="0"/>
        <v>0.7105999999999999</v>
      </c>
      <c r="E10" s="32"/>
      <c r="F10" s="32"/>
      <c r="G10" s="32"/>
    </row>
    <row r="11" spans="1:19" s="4" customFormat="1" ht="21.2" customHeight="1" x14ac:dyDescent="0.25">
      <c r="A11" s="31">
        <v>16</v>
      </c>
      <c r="B11" s="6">
        <f>SUM(A11)*3.23</f>
        <v>51.68</v>
      </c>
      <c r="C11" s="7">
        <f>SUM((A11-A5)*3.23)</f>
        <v>12.274000000000003</v>
      </c>
      <c r="D11" s="7">
        <f>SUM((A11-A7)*3.23)</f>
        <v>6.1370000000000013</v>
      </c>
      <c r="E11" s="7">
        <f>SUM((A11-A9)*3.23)</f>
        <v>2.5840000000000023</v>
      </c>
      <c r="F11" s="29" t="s">
        <v>40</v>
      </c>
      <c r="G11" s="30"/>
      <c r="H11" s="30"/>
      <c r="I11" s="30"/>
    </row>
    <row r="12" spans="1:19" s="4" customFormat="1" ht="21.2" customHeight="1" x14ac:dyDescent="0.25">
      <c r="A12" s="31"/>
      <c r="B12" s="8">
        <f t="shared" ref="B12" si="2">SUM(B11)*20%</f>
        <v>10.336</v>
      </c>
      <c r="C12" s="9">
        <f t="shared" si="0"/>
        <v>2.4548000000000005</v>
      </c>
      <c r="D12" s="9">
        <f t="shared" si="0"/>
        <v>1.2274000000000003</v>
      </c>
      <c r="E12" s="9">
        <f t="shared" si="0"/>
        <v>0.51680000000000048</v>
      </c>
      <c r="F12" s="29"/>
      <c r="G12" s="30"/>
      <c r="H12" s="30"/>
      <c r="I12" s="30"/>
    </row>
    <row r="13" spans="1:19" s="4" customFormat="1" ht="21.2" customHeight="1" x14ac:dyDescent="0.25">
      <c r="A13" s="31">
        <v>16.8</v>
      </c>
      <c r="B13" s="6">
        <f>SUM(A13)*3.23</f>
        <v>54.264000000000003</v>
      </c>
      <c r="C13" s="7">
        <f>SUM((A13-A5)*3.23)</f>
        <v>14.858000000000004</v>
      </c>
      <c r="D13" s="7">
        <f>SUM((A13-A7)*3.23)</f>
        <v>8.7210000000000036</v>
      </c>
      <c r="E13" s="7">
        <f>SUM((A13-A9)*3.23)</f>
        <v>5.1680000000000046</v>
      </c>
      <c r="F13" s="7">
        <f>SUM((A13-A11)*3.23)</f>
        <v>2.5840000000000023</v>
      </c>
      <c r="G13" s="29" t="s">
        <v>7</v>
      </c>
      <c r="H13" s="30"/>
      <c r="I13" s="30"/>
    </row>
    <row r="14" spans="1:19" s="4" customFormat="1" ht="21.2" customHeight="1" x14ac:dyDescent="0.25">
      <c r="A14" s="31"/>
      <c r="B14" s="8">
        <f t="shared" ref="B14" si="3">SUM(B13)*20%</f>
        <v>10.852800000000002</v>
      </c>
      <c r="C14" s="9">
        <f t="shared" si="0"/>
        <v>2.9716000000000009</v>
      </c>
      <c r="D14" s="9">
        <f t="shared" si="0"/>
        <v>1.7442000000000009</v>
      </c>
      <c r="E14" s="9">
        <f t="shared" si="0"/>
        <v>1.033600000000001</v>
      </c>
      <c r="F14" s="9">
        <f t="shared" si="0"/>
        <v>0.51680000000000048</v>
      </c>
      <c r="G14" s="29"/>
      <c r="H14" s="30"/>
      <c r="I14" s="30"/>
    </row>
    <row r="15" spans="1:19" s="4" customFormat="1" ht="21.2" customHeight="1" x14ac:dyDescent="0.25">
      <c r="A15" s="31">
        <v>18</v>
      </c>
      <c r="B15" s="10">
        <f>SUM(A15)*3.23</f>
        <v>58.14</v>
      </c>
      <c r="C15" s="7">
        <f>SUM((A15-A5)*3.23)</f>
        <v>18.734000000000002</v>
      </c>
      <c r="D15" s="7">
        <f>SUM((A15-A7)*3.23)</f>
        <v>12.597000000000001</v>
      </c>
      <c r="E15" s="7">
        <f>SUM((A15-A9)*3.23)</f>
        <v>9.0440000000000023</v>
      </c>
      <c r="F15" s="7">
        <f>SUM((A15-A11)*3.23)</f>
        <v>6.46</v>
      </c>
      <c r="G15" s="7">
        <f>SUM((A15-A13)*3.23)</f>
        <v>3.8759999999999977</v>
      </c>
      <c r="H15" s="27" t="s">
        <v>41</v>
      </c>
      <c r="I15" s="28"/>
      <c r="J15" s="28"/>
      <c r="K15" s="28"/>
      <c r="L15" s="28"/>
      <c r="M15" s="18"/>
      <c r="N15" s="18"/>
      <c r="O15" s="18"/>
    </row>
    <row r="16" spans="1:19" s="4" customFormat="1" ht="21.2" customHeight="1" x14ac:dyDescent="0.25">
      <c r="A16" s="31"/>
      <c r="B16" s="8">
        <f t="shared" ref="B16" si="4">SUM(B15)*20%</f>
        <v>11.628</v>
      </c>
      <c r="C16" s="9">
        <f t="shared" si="0"/>
        <v>3.7468000000000004</v>
      </c>
      <c r="D16" s="9">
        <f t="shared" si="0"/>
        <v>2.5194000000000005</v>
      </c>
      <c r="E16" s="9">
        <f t="shared" si="0"/>
        <v>1.8088000000000006</v>
      </c>
      <c r="F16" s="9">
        <f t="shared" si="0"/>
        <v>1.292</v>
      </c>
      <c r="G16" s="9">
        <f t="shared" si="0"/>
        <v>0.77519999999999956</v>
      </c>
      <c r="H16" s="27"/>
      <c r="I16" s="28"/>
      <c r="J16" s="28"/>
      <c r="K16" s="28"/>
      <c r="L16" s="28"/>
      <c r="M16" s="18"/>
      <c r="N16" s="18"/>
      <c r="O16" s="18"/>
    </row>
    <row r="17" spans="1:17" s="4" customFormat="1" ht="21.2" customHeight="1" x14ac:dyDescent="0.25">
      <c r="A17" s="31">
        <v>21.4</v>
      </c>
      <c r="B17" s="6">
        <f>SUM(A17)*3.23</f>
        <v>69.122</v>
      </c>
      <c r="C17" s="7">
        <f>SUM((A17-A5)*3.23)</f>
        <v>29.715999999999998</v>
      </c>
      <c r="D17" s="7">
        <f>SUM((A17-A7)*3.23)</f>
        <v>23.578999999999997</v>
      </c>
      <c r="E17" s="7">
        <f>SUM((A17-A9)*3.23)</f>
        <v>20.025999999999996</v>
      </c>
      <c r="F17" s="7">
        <f>SUM((A17-A11)*3.23)</f>
        <v>17.441999999999997</v>
      </c>
      <c r="G17" s="7">
        <f>SUM((A17-A13)*3.23)</f>
        <v>14.857999999999993</v>
      </c>
      <c r="H17" s="7">
        <f>SUM((A17-A15)*3.23)</f>
        <v>10.981999999999996</v>
      </c>
      <c r="I17" s="27" t="s">
        <v>43</v>
      </c>
      <c r="J17" s="28"/>
      <c r="K17" s="28"/>
      <c r="L17" s="28"/>
    </row>
    <row r="18" spans="1:17" s="4" customFormat="1" ht="21.2" customHeight="1" x14ac:dyDescent="0.25">
      <c r="A18" s="31"/>
      <c r="B18" s="8">
        <f t="shared" ref="B18" si="5">SUM(B17)*20%</f>
        <v>13.824400000000001</v>
      </c>
      <c r="C18" s="9">
        <f t="shared" si="0"/>
        <v>5.9432</v>
      </c>
      <c r="D18" s="9">
        <f t="shared" si="0"/>
        <v>4.7157999999999998</v>
      </c>
      <c r="E18" s="9">
        <f t="shared" si="0"/>
        <v>4.0051999999999994</v>
      </c>
      <c r="F18" s="9">
        <f t="shared" si="0"/>
        <v>3.4883999999999995</v>
      </c>
      <c r="G18" s="9">
        <f t="shared" si="0"/>
        <v>2.9715999999999987</v>
      </c>
      <c r="H18" s="9">
        <f t="shared" si="0"/>
        <v>2.1963999999999992</v>
      </c>
      <c r="I18" s="27"/>
      <c r="J18" s="28"/>
      <c r="K18" s="28"/>
      <c r="L18" s="28"/>
    </row>
    <row r="19" spans="1:17" s="4" customFormat="1" ht="21.2" customHeight="1" x14ac:dyDescent="0.25">
      <c r="A19" s="31">
        <v>23.1</v>
      </c>
      <c r="B19" s="6">
        <f>SUM(A19)*3.23</f>
        <v>74.613</v>
      </c>
      <c r="C19" s="7">
        <f>SUM((A19-A5)*3.23)</f>
        <v>35.207000000000008</v>
      </c>
      <c r="D19" s="7">
        <f>SUM((A19-A7)*3.23)</f>
        <v>29.070000000000004</v>
      </c>
      <c r="E19" s="7">
        <f>SUM((A19-A9)*3.23)</f>
        <v>25.517000000000007</v>
      </c>
      <c r="F19" s="7">
        <f>SUM((A19-A11)*3.23)</f>
        <v>22.933000000000003</v>
      </c>
      <c r="G19" s="7">
        <f>SUM((A19-A13)*3.23)</f>
        <v>20.349000000000004</v>
      </c>
      <c r="H19" s="7">
        <f>SUM((A19-A15)*3.23)</f>
        <v>16.473000000000006</v>
      </c>
      <c r="I19" s="7">
        <f>SUM((A19-A17)*3.23)</f>
        <v>5.4910000000000094</v>
      </c>
      <c r="J19" s="32" t="s">
        <v>42</v>
      </c>
      <c r="K19" s="32"/>
      <c r="L19" s="32"/>
    </row>
    <row r="20" spans="1:17" s="4" customFormat="1" ht="21.2" customHeight="1" x14ac:dyDescent="0.25">
      <c r="A20" s="31"/>
      <c r="B20" s="8">
        <f t="shared" ref="B20" si="6">SUM(B19)*20%</f>
        <v>14.922600000000001</v>
      </c>
      <c r="C20" s="9">
        <f t="shared" si="0"/>
        <v>7.0414000000000021</v>
      </c>
      <c r="D20" s="9">
        <f t="shared" si="0"/>
        <v>5.8140000000000009</v>
      </c>
      <c r="E20" s="9">
        <f t="shared" si="0"/>
        <v>5.1034000000000015</v>
      </c>
      <c r="F20" s="9">
        <f t="shared" si="0"/>
        <v>4.5866000000000007</v>
      </c>
      <c r="G20" s="9">
        <f t="shared" si="0"/>
        <v>4.0698000000000008</v>
      </c>
      <c r="H20" s="9">
        <f t="shared" si="0"/>
        <v>3.2946000000000013</v>
      </c>
      <c r="I20" s="9">
        <f t="shared" si="0"/>
        <v>1.0982000000000018</v>
      </c>
      <c r="J20" s="32"/>
      <c r="K20" s="32"/>
      <c r="L20" s="32"/>
    </row>
    <row r="21" spans="1:17" s="1" customFormat="1" ht="20.25" x14ac:dyDescent="0.25">
      <c r="A21" s="22"/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7" s="1" customFormat="1" ht="15.75" x14ac:dyDescent="0.25">
      <c r="A22" s="33" t="s">
        <v>55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7" s="1" customFormat="1" ht="15.75" x14ac:dyDescent="0.25">
      <c r="A23" s="33" t="s">
        <v>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7" s="1" customFormat="1" ht="18.75" x14ac:dyDescent="0.3">
      <c r="A24" s="25" t="s">
        <v>4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7" s="1" customFormat="1" ht="18.75" x14ac:dyDescent="0.3">
      <c r="A25" s="25" t="s">
        <v>5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7" s="1" customFormat="1" ht="18.75" x14ac:dyDescent="0.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7" s="1" customFormat="1" ht="18.75" x14ac:dyDescent="0.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7" s="1" customFormat="1" ht="15.75" x14ac:dyDescent="0.25"/>
    <row r="29" spans="1:17" s="1" customFormat="1" ht="15.75" x14ac:dyDescent="0.25">
      <c r="A29" s="26" t="s">
        <v>49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"/>
      <c r="O29" s="2"/>
    </row>
    <row r="30" spans="1:17" s="1" customFormat="1" ht="15.75" x14ac:dyDescent="0.25"/>
    <row r="31" spans="1:17" s="1" customFormat="1" ht="15.75" x14ac:dyDescent="0.25"/>
    <row r="32" spans="1:17" s="1" customFormat="1" ht="15.75" x14ac:dyDescent="0.25"/>
    <row r="33" s="1" customFormat="1" ht="15.75" x14ac:dyDescent="0.25"/>
    <row r="34" s="1" customFormat="1" ht="15.75" x14ac:dyDescent="0.25"/>
    <row r="35" s="1" customFormat="1" ht="15.75" x14ac:dyDescent="0.25"/>
    <row r="36" s="1" customFormat="1" ht="15.75" x14ac:dyDescent="0.25"/>
    <row r="37" s="1" customFormat="1" ht="15.75" x14ac:dyDescent="0.25"/>
    <row r="38" s="1" customFormat="1" ht="15.75" x14ac:dyDescent="0.25"/>
    <row r="39" s="1" customFormat="1" ht="15.75" x14ac:dyDescent="0.25"/>
    <row r="40" s="1" customFormat="1" ht="15.75" x14ac:dyDescent="0.25"/>
    <row r="41" s="1" customFormat="1" ht="15.75" x14ac:dyDescent="0.25"/>
    <row r="42" s="1" customFormat="1" ht="15.75" x14ac:dyDescent="0.25"/>
    <row r="43" s="1" customFormat="1" ht="15.75" x14ac:dyDescent="0.25"/>
    <row r="44" s="1" customFormat="1" ht="15.75" x14ac:dyDescent="0.25"/>
    <row r="45" s="1" customFormat="1" ht="15.75" x14ac:dyDescent="0.25"/>
    <row r="46" s="1" customFormat="1" ht="15.75" x14ac:dyDescent="0.25"/>
    <row r="47" s="1" customFormat="1" ht="15.75" x14ac:dyDescent="0.25"/>
    <row r="48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pans="1:17" s="1" customFormat="1" ht="15.75" x14ac:dyDescent="0.25"/>
    <row r="114" spans="1:17" s="1" customFormat="1" ht="15.75" x14ac:dyDescent="0.25"/>
    <row r="115" spans="1:17" s="1" customFormat="1" ht="15.75" x14ac:dyDescent="0.25"/>
    <row r="116" spans="1:17" s="1" customFormat="1" ht="15.75" x14ac:dyDescent="0.25"/>
    <row r="117" spans="1:17" s="1" customFormat="1" ht="15.75" x14ac:dyDescent="0.25"/>
    <row r="118" spans="1:17" s="1" customFormat="1" ht="15.75" x14ac:dyDescent="0.25"/>
    <row r="119" spans="1:17" s="1" customFormat="1" ht="15.75" x14ac:dyDescent="0.25"/>
    <row r="120" spans="1:17" s="1" customFormat="1" ht="15.75" x14ac:dyDescent="0.25"/>
    <row r="121" spans="1:17" s="1" customFormat="1" ht="15.75" x14ac:dyDescent="0.25"/>
    <row r="122" spans="1:17" s="1" customFormat="1" ht="15.75" x14ac:dyDescent="0.25"/>
    <row r="123" spans="1:17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</sheetData>
  <mergeCells count="24">
    <mergeCell ref="A24:K24"/>
    <mergeCell ref="A25:K25"/>
    <mergeCell ref="A22:O22"/>
    <mergeCell ref="A23:O23"/>
    <mergeCell ref="A29:M29"/>
    <mergeCell ref="A15:A16"/>
    <mergeCell ref="H15:L16"/>
    <mergeCell ref="A17:A18"/>
    <mergeCell ref="I17:L18"/>
    <mergeCell ref="A19:A20"/>
    <mergeCell ref="J19:L20"/>
    <mergeCell ref="A9:A10"/>
    <mergeCell ref="E9:G10"/>
    <mergeCell ref="A11:A12"/>
    <mergeCell ref="A13:A14"/>
    <mergeCell ref="G13:I14"/>
    <mergeCell ref="F11:I12"/>
    <mergeCell ref="A1:M1"/>
    <mergeCell ref="A2:M2"/>
    <mergeCell ref="A7:A8"/>
    <mergeCell ref="D7:E8"/>
    <mergeCell ref="B4:C4"/>
    <mergeCell ref="A5:A6"/>
    <mergeCell ref="C5:G6"/>
  </mergeCells>
  <pageMargins left="0.59055118110236227" right="0.39370078740157483" top="0.39370078740157483" bottom="0.39370078740157483" header="0" footer="0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4"/>
  <sheetViews>
    <sheetView view="pageBreakPreview" zoomScale="60" zoomScaleNormal="80" workbookViewId="0">
      <selection activeCell="K10" sqref="K10"/>
    </sheetView>
  </sheetViews>
  <sheetFormatPr defaultRowHeight="15" x14ac:dyDescent="0.25"/>
  <cols>
    <col min="2" max="2" width="11.85546875" customWidth="1"/>
    <col min="3" max="3" width="11.42578125" customWidth="1"/>
    <col min="17" max="17" width="9.7109375" customWidth="1"/>
  </cols>
  <sheetData>
    <row r="1" spans="1:23" ht="47.25" customHeight="1" x14ac:dyDescent="0.3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2"/>
      <c r="Q1" s="12"/>
      <c r="R1" s="12"/>
      <c r="S1" s="12"/>
      <c r="T1" s="12"/>
      <c r="U1" s="12"/>
      <c r="V1" s="12"/>
      <c r="W1" s="12"/>
    </row>
    <row r="2" spans="1:23" s="1" customFormat="1" ht="22.5" x14ac:dyDescent="0.3">
      <c r="A2" s="39" t="s">
        <v>54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23" s="1" customFormat="1" ht="22.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23" s="3" customFormat="1" ht="21.2" customHeight="1" x14ac:dyDescent="0.3">
      <c r="A4" s="3" t="s">
        <v>1</v>
      </c>
      <c r="B4" s="35" t="s">
        <v>0</v>
      </c>
      <c r="C4" s="35"/>
    </row>
    <row r="5" spans="1:23" s="4" customFormat="1" ht="21.2" customHeight="1" x14ac:dyDescent="0.25">
      <c r="A5" s="31">
        <v>19.100000000000001</v>
      </c>
      <c r="B5" s="6">
        <f>SUM(A5-6.9)*3.23</f>
        <v>39.406000000000006</v>
      </c>
      <c r="C5" s="27" t="s">
        <v>13</v>
      </c>
      <c r="D5" s="28"/>
      <c r="E5" s="28"/>
      <c r="F5" s="28"/>
      <c r="G5" s="28"/>
      <c r="H5" s="28"/>
      <c r="I5" s="28"/>
      <c r="J5" s="11"/>
      <c r="K5" s="11"/>
      <c r="L5" s="11"/>
      <c r="M5" s="11"/>
      <c r="N5" s="11"/>
    </row>
    <row r="6" spans="1:23" s="4" customFormat="1" ht="26.25" customHeight="1" x14ac:dyDescent="0.25">
      <c r="A6" s="31"/>
      <c r="B6" s="5">
        <f>SUM(B5)*20%</f>
        <v>7.8812000000000015</v>
      </c>
      <c r="C6" s="27"/>
      <c r="D6" s="28"/>
      <c r="E6" s="28"/>
      <c r="F6" s="28"/>
      <c r="G6" s="28"/>
      <c r="H6" s="28"/>
      <c r="I6" s="28"/>
      <c r="J6" s="11"/>
      <c r="K6" s="11"/>
      <c r="L6" s="11"/>
      <c r="M6" s="11"/>
      <c r="N6" s="11"/>
    </row>
    <row r="7" spans="1:23" s="4" customFormat="1" ht="21.2" customHeight="1" x14ac:dyDescent="0.25">
      <c r="A7" s="31">
        <v>21</v>
      </c>
      <c r="B7" s="6">
        <f>SUM(A7-6.8)*3.23</f>
        <v>45.866</v>
      </c>
      <c r="C7" s="7">
        <f>SUM((A7-A5)*3.23)</f>
        <v>6.1369999999999951</v>
      </c>
      <c r="D7" s="32" t="s">
        <v>12</v>
      </c>
      <c r="E7" s="32"/>
      <c r="F7" s="32"/>
      <c r="G7" s="32"/>
    </row>
    <row r="8" spans="1:23" s="4" customFormat="1" ht="21.2" customHeight="1" x14ac:dyDescent="0.25">
      <c r="A8" s="31"/>
      <c r="B8" s="8">
        <f t="shared" ref="B8:D10" si="0">SUM(B7)*20%</f>
        <v>9.1731999999999996</v>
      </c>
      <c r="C8" s="9">
        <f t="shared" si="0"/>
        <v>1.2273999999999992</v>
      </c>
      <c r="D8" s="32"/>
      <c r="E8" s="32"/>
      <c r="F8" s="32"/>
      <c r="G8" s="32"/>
    </row>
    <row r="9" spans="1:23" s="4" customFormat="1" ht="21.2" customHeight="1" x14ac:dyDescent="0.25">
      <c r="A9" s="31">
        <v>23.7</v>
      </c>
      <c r="B9" s="6">
        <f>SUM(A9-5.6)*3.23</f>
        <v>58.463000000000001</v>
      </c>
      <c r="C9" s="7">
        <f>SUM((A9-A5)*3.23)</f>
        <v>14.857999999999993</v>
      </c>
      <c r="D9" s="7">
        <f>SUM((A9-A7)*3.23)</f>
        <v>8.7209999999999983</v>
      </c>
      <c r="E9" s="27" t="s">
        <v>14</v>
      </c>
      <c r="F9" s="28"/>
      <c r="G9" s="28"/>
      <c r="H9" s="28"/>
      <c r="I9" s="28"/>
    </row>
    <row r="10" spans="1:23" s="4" customFormat="1" ht="21.2" customHeight="1" x14ac:dyDescent="0.25">
      <c r="A10" s="31"/>
      <c r="B10" s="8">
        <f t="shared" ref="B10" si="1">SUM(B9)*20%</f>
        <v>11.692600000000001</v>
      </c>
      <c r="C10" s="9">
        <f t="shared" si="0"/>
        <v>2.9715999999999987</v>
      </c>
      <c r="D10" s="9">
        <f t="shared" si="0"/>
        <v>1.7441999999999998</v>
      </c>
      <c r="E10" s="27"/>
      <c r="F10" s="28"/>
      <c r="G10" s="28"/>
      <c r="H10" s="28"/>
      <c r="I10" s="28"/>
    </row>
    <row r="11" spans="1:23" s="1" customFormat="1" ht="15.75" x14ac:dyDescent="0.25">
      <c r="N11" s="2"/>
      <c r="O11" s="2"/>
    </row>
    <row r="12" spans="1:23" s="1" customFormat="1" ht="18.75" x14ac:dyDescent="0.3">
      <c r="A12" s="25" t="s">
        <v>55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23" s="1" customFormat="1" ht="18.75" x14ac:dyDescent="0.3">
      <c r="A13" s="25" t="s">
        <v>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23" s="1" customFormat="1" ht="18.75" x14ac:dyDescent="0.3">
      <c r="A14" s="25" t="s">
        <v>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23" s="1" customFormat="1" ht="18.75" x14ac:dyDescent="0.3">
      <c r="A15" s="25" t="s">
        <v>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23" s="1" customFormat="1" ht="18.75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5" s="1" customFormat="1" ht="18.75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5" s="1" customFormat="1" ht="15.75" x14ac:dyDescent="0.25"/>
    <row r="19" spans="1:15" s="1" customFormat="1" ht="15.75" x14ac:dyDescent="0.25">
      <c r="A19" s="26" t="s">
        <v>15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s="1" customFormat="1" ht="15.75" x14ac:dyDescent="0.25"/>
    <row r="21" spans="1:15" s="1" customFormat="1" ht="15.75" x14ac:dyDescent="0.25"/>
    <row r="22" spans="1:15" s="1" customFormat="1" ht="15.75" x14ac:dyDescent="0.25"/>
    <row r="23" spans="1:15" s="1" customFormat="1" ht="15.75" x14ac:dyDescent="0.25"/>
    <row r="24" spans="1:15" s="1" customFormat="1" ht="15.75" x14ac:dyDescent="0.25"/>
    <row r="25" spans="1:15" s="1" customFormat="1" ht="15.75" x14ac:dyDescent="0.25"/>
    <row r="26" spans="1:15" s="1" customFormat="1" ht="15.75" x14ac:dyDescent="0.25"/>
    <row r="27" spans="1:15" s="1" customFormat="1" ht="15.75" x14ac:dyDescent="0.25"/>
    <row r="28" spans="1:15" s="1" customFormat="1" ht="15.75" x14ac:dyDescent="0.25"/>
    <row r="29" spans="1:15" s="1" customFormat="1" ht="15.75" x14ac:dyDescent="0.25"/>
    <row r="30" spans="1:15" s="1" customFormat="1" ht="15.75" x14ac:dyDescent="0.25"/>
    <row r="31" spans="1:15" s="1" customFormat="1" ht="15.75" x14ac:dyDescent="0.25"/>
    <row r="32" spans="1:15" s="1" customFormat="1" ht="15.75" x14ac:dyDescent="0.25"/>
    <row r="33" s="1" customFormat="1" ht="15.75" x14ac:dyDescent="0.25"/>
    <row r="34" s="1" customFormat="1" ht="15.75" x14ac:dyDescent="0.25"/>
    <row r="35" s="1" customFormat="1" ht="15.75" x14ac:dyDescent="0.25"/>
    <row r="36" s="1" customFormat="1" ht="15.75" x14ac:dyDescent="0.25"/>
    <row r="37" s="1" customFormat="1" ht="15.75" x14ac:dyDescent="0.25"/>
    <row r="38" s="1" customFormat="1" ht="15.75" x14ac:dyDescent="0.25"/>
    <row r="39" s="1" customFormat="1" ht="15.75" x14ac:dyDescent="0.25"/>
    <row r="40" s="1" customFormat="1" ht="15.75" x14ac:dyDescent="0.25"/>
    <row r="41" s="1" customFormat="1" ht="15.75" x14ac:dyDescent="0.25"/>
    <row r="42" s="1" customFormat="1" ht="15.75" x14ac:dyDescent="0.25"/>
    <row r="43" s="1" customFormat="1" ht="15.75" x14ac:dyDescent="0.25"/>
    <row r="44" s="1" customFormat="1" ht="15.75" x14ac:dyDescent="0.25"/>
    <row r="45" s="1" customFormat="1" ht="15.75" x14ac:dyDescent="0.25"/>
    <row r="46" s="1" customFormat="1" ht="15.75" x14ac:dyDescent="0.25"/>
    <row r="47" s="1" customFormat="1" ht="15.75" x14ac:dyDescent="0.25"/>
    <row r="48" s="1" customFormat="1" ht="15.75" x14ac:dyDescent="0.25"/>
    <row r="49" s="1" customFormat="1" ht="15.75" x14ac:dyDescent="0.25"/>
    <row r="50" s="1" customFormat="1" ht="15.75" x14ac:dyDescent="0.25"/>
    <row r="51" s="1" customFormat="1" ht="15.75" x14ac:dyDescent="0.25"/>
    <row r="52" s="1" customFormat="1" ht="15.75" x14ac:dyDescent="0.25"/>
    <row r="53" s="1" customFormat="1" ht="15.75" x14ac:dyDescent="0.25"/>
    <row r="54" s="1" customFormat="1" ht="15.75" x14ac:dyDescent="0.25"/>
    <row r="55" s="1" customFormat="1" ht="15.75" x14ac:dyDescent="0.25"/>
    <row r="56" s="1" customFormat="1" ht="15.75" x14ac:dyDescent="0.25"/>
    <row r="57" s="1" customFormat="1" ht="15.75" x14ac:dyDescent="0.25"/>
    <row r="58" s="1" customFormat="1" ht="15.75" x14ac:dyDescent="0.25"/>
    <row r="59" s="1" customFormat="1" ht="15.75" x14ac:dyDescent="0.25"/>
    <row r="60" s="1" customFormat="1" ht="15.75" x14ac:dyDescent="0.25"/>
    <row r="61" s="1" customFormat="1" ht="15.75" x14ac:dyDescent="0.25"/>
    <row r="62" s="1" customFormat="1" ht="15.75" x14ac:dyDescent="0.25"/>
    <row r="63" s="1" customFormat="1" ht="15.75" x14ac:dyDescent="0.25"/>
    <row r="64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  <row r="91" s="1" customFormat="1" ht="15.75" x14ac:dyDescent="0.25"/>
    <row r="92" s="1" customFormat="1" ht="15.75" x14ac:dyDescent="0.25"/>
    <row r="93" s="1" customFormat="1" ht="15.75" x14ac:dyDescent="0.25"/>
    <row r="94" s="1" customFormat="1" ht="15.75" x14ac:dyDescent="0.25"/>
    <row r="95" s="1" customFormat="1" ht="15.75" x14ac:dyDescent="0.25"/>
    <row r="96" s="1" customFormat="1" ht="15.75" x14ac:dyDescent="0.25"/>
    <row r="97" s="1" customFormat="1" ht="15.75" x14ac:dyDescent="0.25"/>
    <row r="98" s="1" customFormat="1" ht="15.75" x14ac:dyDescent="0.25"/>
    <row r="99" s="1" customFormat="1" ht="15.75" x14ac:dyDescent="0.25"/>
    <row r="100" s="1" customFormat="1" ht="15.75" x14ac:dyDescent="0.25"/>
    <row r="101" s="1" customFormat="1" ht="15.75" x14ac:dyDescent="0.25"/>
    <row r="102" s="1" customFormat="1" ht="15.75" x14ac:dyDescent="0.25"/>
    <row r="103" s="1" customFormat="1" ht="15.75" x14ac:dyDescent="0.25"/>
    <row r="104" s="1" customFormat="1" ht="15.75" x14ac:dyDescent="0.25"/>
    <row r="105" s="1" customFormat="1" ht="15.75" x14ac:dyDescent="0.25"/>
    <row r="106" s="1" customFormat="1" ht="15.75" x14ac:dyDescent="0.25"/>
    <row r="107" s="1" customFormat="1" ht="15.75" x14ac:dyDescent="0.25"/>
    <row r="108" s="1" customFormat="1" ht="15.75" x14ac:dyDescent="0.25"/>
    <row r="109" s="1" customFormat="1" ht="15.75" x14ac:dyDescent="0.25"/>
    <row r="110" s="1" customFormat="1" ht="15.75" x14ac:dyDescent="0.25"/>
    <row r="111" s="1" customFormat="1" ht="15.75" x14ac:dyDescent="0.25"/>
    <row r="112" s="1" customFormat="1" ht="15.75" x14ac:dyDescent="0.25"/>
    <row r="113" s="1" customFormat="1" ht="15.75" x14ac:dyDescent="0.25"/>
    <row r="114" s="1" customFormat="1" ht="15.75" x14ac:dyDescent="0.25"/>
  </sheetData>
  <mergeCells count="14">
    <mergeCell ref="A14:K14"/>
    <mergeCell ref="A15:K15"/>
    <mergeCell ref="A19:O19"/>
    <mergeCell ref="A12:O12"/>
    <mergeCell ref="A13:O13"/>
    <mergeCell ref="E9:I10"/>
    <mergeCell ref="A1:O1"/>
    <mergeCell ref="A2:N2"/>
    <mergeCell ref="B4:C4"/>
    <mergeCell ref="A5:A6"/>
    <mergeCell ref="A7:A8"/>
    <mergeCell ref="A9:A10"/>
    <mergeCell ref="D7:G8"/>
    <mergeCell ref="C5:I6"/>
  </mergeCells>
  <pageMargins left="0.59055118110236227" right="0.39370078740157483" top="0.39370078740157483" bottom="0.39370078740157483" header="0" footer="0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Перво-Ташенка112</vt:lpstr>
      <vt:lpstr>Ташенка131</vt:lpstr>
      <vt:lpstr>Озерный130</vt:lpstr>
      <vt:lpstr>Лашма111 (3,23)</vt:lpstr>
      <vt:lpstr>Крутоярский113</vt:lpstr>
      <vt:lpstr>Телебукино 133</vt:lpstr>
      <vt:lpstr>Селизово 3-06 минус</vt:lpstr>
      <vt:lpstr>Крутоярский113!Область_печати</vt:lpstr>
      <vt:lpstr>'Лашма111 (3,23)'!Область_печати</vt:lpstr>
      <vt:lpstr>Озерный130!Область_печати</vt:lpstr>
      <vt:lpstr>'Перво-Ташенка112'!Область_печати</vt:lpstr>
      <vt:lpstr>'Селизово 3-06 минус'!Область_печати</vt:lpstr>
      <vt:lpstr>Ташенка131!Область_печати</vt:lpstr>
      <vt:lpstr>'Телебукино 133'!Область_печати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2022-12-15T12:29:21Z</cp:lastPrinted>
  <dcterms:created xsi:type="dcterms:W3CDTF">2015-12-22T06:55:40Z</dcterms:created>
  <dcterms:modified xsi:type="dcterms:W3CDTF">2022-12-15T12:36:36Z</dcterms:modified>
</cp:coreProperties>
</file>